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3.xml" ContentType="application/vnd.openxmlformats-officedocument.spreadsheetml.table+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ctrlProps/ctrlProp12.xml" ContentType="application/vnd.ms-excel.controlproperties+xml"/>
  <Override PartName="/xl/tables/table6.xml" ContentType="application/vnd.openxmlformats-officedocument.spreadsheetml.table+xml"/>
  <Override PartName="/xl/drawings/drawing6.xml" ContentType="application/vnd.openxmlformats-officedocument.drawing+xml"/>
  <Override PartName="/xl/ctrlProps/ctrlProp13.xml" ContentType="application/vnd.ms-excel.controlproperties+xml"/>
  <Override PartName="/xl/tables/table7.xml" ContentType="application/vnd.openxmlformats-officedocument.spreadsheetml.table+xml"/>
  <Override PartName="/xl/drawings/drawing7.xml" ContentType="application/vnd.openxmlformats-officedocument.drawing+xml"/>
  <Override PartName="/xl/ctrlProps/ctrlProp14.xml" ContentType="application/vnd.ms-excel.controlproperties+xml"/>
  <Override PartName="/xl/tables/table8.xml" ContentType="application/vnd.openxmlformats-officedocument.spreadsheetml.table+xml"/>
  <Override PartName="/xl/drawings/drawing8.xml" ContentType="application/vnd.openxmlformats-officedocument.drawing+xml"/>
  <Override PartName="/xl/ctrlProps/ctrlProp15.xml" ContentType="application/vnd.ms-excel.controlproperties+xml"/>
  <Override PartName="/xl/tables/table9.xml" ContentType="application/vnd.openxmlformats-officedocument.spreadsheetml.table+xml"/>
  <Override PartName="/xl/drawings/drawing9.xml" ContentType="application/vnd.openxmlformats-officedocument.drawing+xml"/>
  <Override PartName="/xl/ctrlProps/ctrlProp16.xml" ContentType="application/vnd.ms-excel.controlproperties+xml"/>
  <Override PartName="/xl/tables/table10.xml" ContentType="application/vnd.openxmlformats-officedocument.spreadsheetml.table+xml"/>
  <Override PartName="/xl/drawings/drawing10.xml" ContentType="application/vnd.openxmlformats-officedocument.drawing+xml"/>
  <Override PartName="/xl/ctrlProps/ctrlProp17.xml" ContentType="application/vnd.ms-excel.controlproperties+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DieseArbeitsmappe" defaultThemeVersion="124226"/>
  <mc:AlternateContent xmlns:mc="http://schemas.openxmlformats.org/markup-compatibility/2006">
    <mc:Choice Requires="x15">
      <x15ac:absPath xmlns:x15ac="http://schemas.microsoft.com/office/spreadsheetml/2010/11/ac" url="https://dekhalucateringeventsgmbh-my.sharepoint.com/personal/khalid_dekhalu_de/Documents/DEKHALU/A Gourmet Delivery/NEU Versand/Vorlagen/2024_Q4/"/>
    </mc:Choice>
  </mc:AlternateContent>
  <xr:revisionPtr revIDLastSave="0" documentId="8_{566B0ECC-2995-4A14-A4E0-4F1C88AA4957}" xr6:coauthVersionLast="47" xr6:coauthVersionMax="47" xr10:uidLastSave="{00000000-0000-0000-0000-000000000000}"/>
  <bookViews>
    <workbookView xWindow="-108" yWindow="-108" windowWidth="23256" windowHeight="12456" tabRatio="849" xr2:uid="{00000000-000D-0000-FFFF-FFFF00000000}"/>
  </bookViews>
  <sheets>
    <sheet name="How to..." sheetId="5" r:id="rId1"/>
    <sheet name="Eure Boxen" sheetId="6" r:id="rId2"/>
    <sheet name="Adressdaten der TeilnehmerInnen" sheetId="3" r:id="rId3"/>
    <sheet name="Kostenübersicht" sheetId="8" r:id="rId4"/>
    <sheet name="Versandhinweise" sheetId="12" r:id="rId5"/>
    <sheet name="Zusammenfassung" sheetId="11" state="hidden" r:id="rId6"/>
    <sheet name="Angebot" sheetId="23" state="hidden" r:id="rId7"/>
    <sheet name="Rechnung" sheetId="25" state="hidden" r:id="rId8"/>
    <sheet name="Übersicht Packliste" sheetId="26" state="hidden" r:id="rId9"/>
    <sheet name="Packliste Box 1" sheetId="14" state="hidden" r:id="rId10"/>
    <sheet name="Packliste Box 2" sheetId="16" state="hidden" r:id="rId11"/>
    <sheet name="Packliste Box 3" sheetId="17" state="hidden" r:id="rId12"/>
    <sheet name="Packliste Box 4" sheetId="18" state="hidden" r:id="rId13"/>
    <sheet name="Packliste Box 5" sheetId="19" state="hidden" r:id="rId14"/>
    <sheet name="Packliste Box 6" sheetId="20" state="hidden" r:id="rId15"/>
    <sheet name="." sheetId="10" state="hidden" r:id="rId16"/>
  </sheets>
  <externalReferences>
    <externalReference r:id="rId17"/>
    <externalReference r:id="rId18"/>
  </externalReferences>
  <definedNames>
    <definedName name="_xlnm._FilterDatabase" localSheetId="6" hidden="1">Angebot!$A$24:$F$50</definedName>
    <definedName name="_xlnm.Print_Area" localSheetId="2">'Adressdaten der TeilnehmerInnen'!$D$2:$I$2</definedName>
    <definedName name="_xlnm.Print_Area" localSheetId="3">Kostenübersicht!#REF!</definedName>
    <definedName name="_xlnm.Print_Titles" localSheetId="2">'Adressdaten der TeilnehmerInnen'!#REF!</definedName>
    <definedName name="_xlnm.Print_Titles" localSheetId="1">'Eure Boxen'!$1:$1</definedName>
    <definedName name="_xlnm.Print_Titles" localSheetId="0">'How to...'!#REF!</definedName>
    <definedName name="_xlnm.Print_Titles" localSheetId="3">Kostenübersicht!#REF!</definedName>
    <definedName name="preis" localSheetId="6">[1]!Tabelle2[Einzelpreis netto]</definedName>
    <definedName name="preis" localSheetId="7">[1]!Tabelle2[Einzelpreis netto]</definedName>
    <definedName name="preis">[1]!Tabelle2[Einzelpreis netto]</definedName>
    <definedName name="Produkte" localSheetId="6">[1]!Tabelle2[Produkt]</definedName>
    <definedName name="Produkte" localSheetId="7">[1]!Tabelle2[Produkt]</definedName>
    <definedName name="Produkte">[1]!Tabelle2[Produkt]</definedName>
    <definedName name="TitelBereich1..F7.1" localSheetId="1">'Eure Boxen'!$A$4</definedName>
    <definedName name="TitelBereich1..F7.1" localSheetId="0">'How to...'!#REF!</definedName>
    <definedName name="TitelBereich1..F7.1">#REF!</definedName>
    <definedName name="TitelBereich1..K9.2" localSheetId="3">Kostenübersicht!#REF!</definedName>
    <definedName name="TitelBereich1..K9.2">'Adressdaten der TeilnehmerInnen'!#REF!</definedName>
    <definedName name="TitelBereich2..F13.1" localSheetId="1">'Eure Boxen'!#REF!</definedName>
    <definedName name="TitelBereich2..F13.1" localSheetId="0">'How to...'!$A$5</definedName>
    <definedName name="TitelBereich2..F13.1">#REF!</definedName>
    <definedName name="TitelBereich3..F18.1" localSheetId="1">'Eure Boxen'!#REF!</definedName>
    <definedName name="TitelBereich3..F18.1" localSheetId="0">'How to...'!#REF!</definedName>
    <definedName name="TitelBereich3..F18.1">#REF!</definedName>
    <definedName name="TitelBereich4..F26.1" localSheetId="1">'Eure Boxen'!#REF!</definedName>
    <definedName name="TitelBereich4..F26.1" localSheetId="0">'How to...'!$A$16</definedName>
    <definedName name="TitelBereich4..F26.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8" l="1"/>
  <c r="O92" i="6"/>
  <c r="N92" i="6"/>
  <c r="M92" i="6"/>
  <c r="L92" i="6"/>
  <c r="K92" i="6"/>
  <c r="J92" i="6"/>
  <c r="I31" i="6"/>
  <c r="I32" i="6"/>
  <c r="I33" i="6"/>
  <c r="I34" i="6"/>
  <c r="J34" i="6"/>
  <c r="K34" i="6"/>
  <c r="L34" i="6"/>
  <c r="M34" i="6"/>
  <c r="N34" i="6"/>
  <c r="O34" i="6"/>
  <c r="J33" i="6"/>
  <c r="K33" i="6"/>
  <c r="L33" i="6"/>
  <c r="M33" i="6"/>
  <c r="N33" i="6"/>
  <c r="O33" i="6"/>
  <c r="J32" i="6"/>
  <c r="K32" i="6"/>
  <c r="L32" i="6"/>
  <c r="M32" i="6"/>
  <c r="N32" i="6"/>
  <c r="O32" i="6"/>
  <c r="J31" i="6"/>
  <c r="K31" i="6"/>
  <c r="L31" i="6"/>
  <c r="M31" i="6"/>
  <c r="N31" i="6"/>
  <c r="O31" i="6"/>
  <c r="K54" i="6" l="1"/>
  <c r="L54" i="6"/>
  <c r="M54" i="6"/>
  <c r="N54" i="6"/>
  <c r="O54" i="6"/>
  <c r="K55" i="6"/>
  <c r="L55" i="6"/>
  <c r="M55" i="6"/>
  <c r="N55" i="6"/>
  <c r="O55" i="6"/>
  <c r="I55" i="6"/>
  <c r="J55" i="6"/>
  <c r="I54" i="6"/>
  <c r="J54" i="6"/>
  <c r="I69" i="6"/>
  <c r="J69" i="6"/>
  <c r="K69" i="6"/>
  <c r="L69" i="6"/>
  <c r="M69" i="6"/>
  <c r="N69" i="6"/>
  <c r="O69" i="6"/>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 i="20"/>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 i="19"/>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 i="18"/>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 i="17"/>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 i="16"/>
  <c r="H57" i="23"/>
  <c r="H57" i="25" s="1"/>
  <c r="B57" i="25"/>
  <c r="B56" i="25"/>
  <c r="B55" i="25"/>
  <c r="H56" i="23" l="1"/>
  <c r="H56" i="25" s="1"/>
  <c r="H55" i="23"/>
  <c r="H55" i="25" s="1"/>
  <c r="I6" i="23"/>
  <c r="B3" i="18" s="1"/>
  <c r="H46" i="23"/>
  <c r="H47" i="23"/>
  <c r="H48" i="23"/>
  <c r="H49" i="23"/>
  <c r="H50" i="23"/>
  <c r="H45" i="23"/>
  <c r="B66" i="14"/>
  <c r="B86" i="14"/>
  <c r="A87" i="14"/>
  <c r="A3" i="11"/>
  <c r="A8" i="18" s="1"/>
  <c r="A4" i="11"/>
  <c r="A9" i="17" s="1"/>
  <c r="A5" i="11"/>
  <c r="A10" i="18" s="1"/>
  <c r="A6" i="11"/>
  <c r="A11" i="18" s="1"/>
  <c r="A7" i="11"/>
  <c r="A12" i="20" s="1"/>
  <c r="A8" i="11"/>
  <c r="A22" i="26" s="1"/>
  <c r="A9" i="11"/>
  <c r="A23" i="26" s="1"/>
  <c r="A10" i="11"/>
  <c r="A15" i="20" s="1"/>
  <c r="A11" i="11"/>
  <c r="A16" i="17" s="1"/>
  <c r="A12" i="11"/>
  <c r="A17" i="18" s="1"/>
  <c r="A13" i="11"/>
  <c r="A18" i="18" s="1"/>
  <c r="A14" i="11"/>
  <c r="A28" i="26" s="1"/>
  <c r="A15" i="11"/>
  <c r="A20" i="18" s="1"/>
  <c r="A16" i="11"/>
  <c r="A21" i="18" s="1"/>
  <c r="A17" i="11"/>
  <c r="A22" i="20" s="1"/>
  <c r="A18" i="11"/>
  <c r="A23" i="17" s="1"/>
  <c r="A19" i="11"/>
  <c r="A24" i="14" s="1"/>
  <c r="A20" i="11"/>
  <c r="A34" i="26" s="1"/>
  <c r="A21" i="11"/>
  <c r="A35" i="26" s="1"/>
  <c r="A22" i="11"/>
  <c r="A36" i="26" s="1"/>
  <c r="A23" i="11"/>
  <c r="A28" i="18" s="1"/>
  <c r="A24" i="11"/>
  <c r="A29" i="17" s="1"/>
  <c r="A25" i="11"/>
  <c r="A30" i="14" s="1"/>
  <c r="A26" i="11"/>
  <c r="A40" i="26" s="1"/>
  <c r="A27" i="11"/>
  <c r="A32" i="17" s="1"/>
  <c r="A28" i="11"/>
  <c r="A33" i="17" s="1"/>
  <c r="A29" i="11"/>
  <c r="A34" i="18" s="1"/>
  <c r="A30" i="11"/>
  <c r="A35" i="20" s="1"/>
  <c r="A31" i="11"/>
  <c r="A36" i="17" s="1"/>
  <c r="A32" i="11"/>
  <c r="A46" i="26" s="1"/>
  <c r="A33" i="11"/>
  <c r="A47" i="26" s="1"/>
  <c r="A34" i="11"/>
  <c r="A48" i="26" s="1"/>
  <c r="A35" i="11"/>
  <c r="A40" i="18" s="1"/>
  <c r="A36" i="11"/>
  <c r="A41" i="18" s="1"/>
  <c r="A37" i="11"/>
  <c r="A42" i="14" s="1"/>
  <c r="A38" i="11"/>
  <c r="A52" i="26" s="1"/>
  <c r="A39" i="11"/>
  <c r="A44" i="18" s="1"/>
  <c r="A40" i="11"/>
  <c r="A45" i="18" s="1"/>
  <c r="A41" i="11"/>
  <c r="A46" i="18" s="1"/>
  <c r="A42" i="11"/>
  <c r="A47" i="18" s="1"/>
  <c r="A43" i="11"/>
  <c r="A48" i="14" s="1"/>
  <c r="A44" i="11"/>
  <c r="A58" i="26" s="1"/>
  <c r="A45" i="11"/>
  <c r="A59" i="26" s="1"/>
  <c r="A46" i="11"/>
  <c r="A60" i="26" s="1"/>
  <c r="A47" i="11"/>
  <c r="A52" i="18" s="1"/>
  <c r="A48" i="11"/>
  <c r="A53" i="18" s="1"/>
  <c r="A49" i="11"/>
  <c r="A54" i="14" s="1"/>
  <c r="A50" i="11"/>
  <c r="A64" i="26" s="1"/>
  <c r="A51" i="11"/>
  <c r="A56" i="18" s="1"/>
  <c r="A52" i="11"/>
  <c r="A57" i="20" s="1"/>
  <c r="A53" i="11"/>
  <c r="A58" i="17" s="1"/>
  <c r="A54" i="11"/>
  <c r="A59" i="18" s="1"/>
  <c r="A55" i="11"/>
  <c r="A60" i="18" s="1"/>
  <c r="A56" i="11"/>
  <c r="A70" i="26" s="1"/>
  <c r="A57" i="11"/>
  <c r="A71" i="26" s="1"/>
  <c r="A58" i="11"/>
  <c r="A63" i="20" s="1"/>
  <c r="A59" i="11"/>
  <c r="A64" i="18" s="1"/>
  <c r="A60" i="11"/>
  <c r="A65" i="19" s="1"/>
  <c r="A61" i="11"/>
  <c r="A66" i="14" s="1"/>
  <c r="A62" i="11"/>
  <c r="A76" i="26" s="1"/>
  <c r="A63" i="11"/>
  <c r="A68" i="19" s="1"/>
  <c r="A64" i="11"/>
  <c r="A69" i="20" s="1"/>
  <c r="A65" i="11"/>
  <c r="A70" i="18" s="1"/>
  <c r="A66" i="11"/>
  <c r="A71" i="19" s="1"/>
  <c r="A67" i="11"/>
  <c r="A72" i="20" s="1"/>
  <c r="A68" i="11"/>
  <c r="A82" i="26" s="1"/>
  <c r="A69" i="11"/>
  <c r="A83" i="26" s="1"/>
  <c r="A70" i="11"/>
  <c r="A75" i="20" s="1"/>
  <c r="A71" i="11"/>
  <c r="A76" i="18" s="1"/>
  <c r="A72" i="11"/>
  <c r="A77" i="19" s="1"/>
  <c r="A73" i="11"/>
  <c r="A78" i="20" s="1"/>
  <c r="A74" i="11"/>
  <c r="A88" i="26" s="1"/>
  <c r="A75" i="11"/>
  <c r="A80" i="18" s="1"/>
  <c r="A76" i="11"/>
  <c r="A81" i="19" s="1"/>
  <c r="A77" i="11"/>
  <c r="A82" i="20" s="1"/>
  <c r="A78" i="11"/>
  <c r="A83" i="18" s="1"/>
  <c r="A79" i="11"/>
  <c r="A84" i="19" s="1"/>
  <c r="A80" i="11"/>
  <c r="A94" i="26" s="1"/>
  <c r="A81" i="11"/>
  <c r="A95" i="26" s="1"/>
  <c r="A2" i="11"/>
  <c r="A16" i="26" s="1"/>
  <c r="B16" i="26"/>
  <c r="A7" i="26"/>
  <c r="A8" i="26"/>
  <c r="A9" i="26"/>
  <c r="A10" i="26"/>
  <c r="A11" i="26"/>
  <c r="A12" i="26"/>
  <c r="A2" i="26"/>
  <c r="A3" i="26"/>
  <c r="A1" i="26"/>
  <c r="B2" i="20"/>
  <c r="B2" i="19"/>
  <c r="B2" i="18"/>
  <c r="B2" i="17"/>
  <c r="B2" i="16"/>
  <c r="B2" i="14"/>
  <c r="B2" i="26" s="1"/>
  <c r="I87" i="6"/>
  <c r="J87" i="6"/>
  <c r="K87" i="6"/>
  <c r="L87" i="6"/>
  <c r="M87" i="6"/>
  <c r="N87" i="6"/>
  <c r="A17" i="26" l="1"/>
  <c r="A29" i="26"/>
  <c r="A42" i="26"/>
  <c r="A25" i="26"/>
  <c r="A18" i="26"/>
  <c r="A51" i="26"/>
  <c r="A33" i="26"/>
  <c r="A19" i="26"/>
  <c r="A43" i="26"/>
  <c r="A31" i="26"/>
  <c r="A67" i="26"/>
  <c r="A55" i="26"/>
  <c r="A30" i="26"/>
  <c r="A50" i="26"/>
  <c r="A37" i="26"/>
  <c r="A61" i="26"/>
  <c r="A49" i="26"/>
  <c r="A56" i="26"/>
  <c r="A91" i="26"/>
  <c r="B3" i="17"/>
  <c r="A41" i="26"/>
  <c r="A32" i="26"/>
  <c r="A35" i="14"/>
  <c r="A26" i="19"/>
  <c r="A74" i="26"/>
  <c r="A34" i="14"/>
  <c r="A38" i="18"/>
  <c r="A59" i="14"/>
  <c r="A23" i="14"/>
  <c r="A40" i="17"/>
  <c r="A29" i="20"/>
  <c r="A58" i="14"/>
  <c r="A22" i="14"/>
  <c r="A46" i="17"/>
  <c r="A47" i="14"/>
  <c r="A11" i="14"/>
  <c r="A16" i="18"/>
  <c r="A22" i="18"/>
  <c r="A29" i="19"/>
  <c r="A26" i="20"/>
  <c r="A46" i="14"/>
  <c r="A10" i="14"/>
  <c r="A40" i="16"/>
  <c r="A42" i="18"/>
  <c r="A61" i="14"/>
  <c r="A13" i="14"/>
  <c r="A49" i="17"/>
  <c r="A61" i="19"/>
  <c r="A61" i="20"/>
  <c r="A7" i="17"/>
  <c r="A69" i="26"/>
  <c r="A24" i="16"/>
  <c r="A24" i="17"/>
  <c r="A30" i="17"/>
  <c r="A54" i="18"/>
  <c r="A61" i="18"/>
  <c r="A36" i="19"/>
  <c r="A42" i="19"/>
  <c r="A36" i="20"/>
  <c r="A42" i="20"/>
  <c r="A37" i="14"/>
  <c r="A25" i="18"/>
  <c r="A19" i="20"/>
  <c r="A68" i="26"/>
  <c r="A45" i="26"/>
  <c r="A26" i="26"/>
  <c r="A55" i="14"/>
  <c r="A43" i="14"/>
  <c r="A31" i="14"/>
  <c r="A19" i="14"/>
  <c r="A10" i="16"/>
  <c r="A16" i="16"/>
  <c r="A20" i="16"/>
  <c r="A30" i="16"/>
  <c r="A46" i="16"/>
  <c r="A20" i="17"/>
  <c r="A37" i="17"/>
  <c r="A12" i="18"/>
  <c r="A16" i="19"/>
  <c r="A48" i="19"/>
  <c r="A58" i="19"/>
  <c r="A16" i="20"/>
  <c r="A48" i="20"/>
  <c r="A58" i="20"/>
  <c r="A49" i="14"/>
  <c r="A7" i="16"/>
  <c r="A48" i="18"/>
  <c r="A19" i="19"/>
  <c r="B3" i="19"/>
  <c r="A63" i="26"/>
  <c r="A44" i="26"/>
  <c r="A20" i="26"/>
  <c r="A53" i="14"/>
  <c r="A41" i="14"/>
  <c r="A29" i="14"/>
  <c r="A17" i="14"/>
  <c r="A11" i="16"/>
  <c r="A25" i="16"/>
  <c r="A37" i="16"/>
  <c r="A10" i="17"/>
  <c r="A43" i="17"/>
  <c r="A52" i="17"/>
  <c r="A59" i="17"/>
  <c r="A29" i="18"/>
  <c r="A35" i="18"/>
  <c r="A32" i="19"/>
  <c r="A54" i="19"/>
  <c r="A32" i="20"/>
  <c r="A54" i="20"/>
  <c r="A25" i="14"/>
  <c r="A13" i="19"/>
  <c r="A13" i="20"/>
  <c r="A49" i="16"/>
  <c r="A27" i="26"/>
  <c r="B3" i="16"/>
  <c r="A62" i="26"/>
  <c r="A38" i="26"/>
  <c r="A52" i="14"/>
  <c r="A40" i="14"/>
  <c r="A28" i="14"/>
  <c r="A16" i="14"/>
  <c r="A17" i="16"/>
  <c r="A22" i="16"/>
  <c r="A43" i="16"/>
  <c r="A52" i="16"/>
  <c r="A59" i="16"/>
  <c r="A11" i="17"/>
  <c r="A17" i="17"/>
  <c r="A22" i="17"/>
  <c r="A19" i="18"/>
  <c r="A23" i="19"/>
  <c r="A55" i="19"/>
  <c r="A72" i="19"/>
  <c r="A78" i="19"/>
  <c r="A23" i="20"/>
  <c r="A55" i="20"/>
  <c r="A33" i="16"/>
  <c r="A27" i="17"/>
  <c r="A57" i="18"/>
  <c r="A39" i="20"/>
  <c r="A45" i="20"/>
  <c r="A51" i="20"/>
  <c r="A14" i="16"/>
  <c r="A56" i="16"/>
  <c r="A21" i="17"/>
  <c r="A32" i="18"/>
  <c r="A66" i="26"/>
  <c r="A53" i="26"/>
  <c r="A7" i="14"/>
  <c r="A57" i="14"/>
  <c r="A51" i="14"/>
  <c r="A45" i="14"/>
  <c r="A39" i="14"/>
  <c r="A33" i="14"/>
  <c r="A27" i="14"/>
  <c r="A21" i="14"/>
  <c r="A15" i="14"/>
  <c r="A9" i="14"/>
  <c r="A8" i="16"/>
  <c r="A18" i="16"/>
  <c r="A28" i="16"/>
  <c r="A31" i="16"/>
  <c r="A34" i="16"/>
  <c r="A41" i="16"/>
  <c r="A44" i="16"/>
  <c r="A47" i="16"/>
  <c r="A50" i="16"/>
  <c r="A53" i="16"/>
  <c r="A60" i="16"/>
  <c r="A8" i="17"/>
  <c r="A18" i="17"/>
  <c r="A28" i="17"/>
  <c r="A31" i="17"/>
  <c r="A34" i="17"/>
  <c r="A41" i="17"/>
  <c r="A44" i="17"/>
  <c r="A47" i="17"/>
  <c r="A50" i="17"/>
  <c r="A53" i="17"/>
  <c r="A60" i="17"/>
  <c r="A13" i="18"/>
  <c r="A23" i="18"/>
  <c r="A36" i="18"/>
  <c r="A55" i="18"/>
  <c r="A58" i="18"/>
  <c r="A10" i="19"/>
  <c r="A17" i="19"/>
  <c r="A20" i="19"/>
  <c r="A27" i="19"/>
  <c r="A30" i="19"/>
  <c r="A33" i="19"/>
  <c r="A40" i="19"/>
  <c r="A43" i="19"/>
  <c r="A46" i="19"/>
  <c r="A49" i="19"/>
  <c r="A52" i="19"/>
  <c r="A59" i="19"/>
  <c r="A10" i="20"/>
  <c r="A17" i="20"/>
  <c r="A20" i="20"/>
  <c r="A27" i="20"/>
  <c r="A30" i="20"/>
  <c r="A33" i="20"/>
  <c r="A40" i="20"/>
  <c r="A43" i="20"/>
  <c r="A46" i="20"/>
  <c r="A49" i="20"/>
  <c r="A52" i="20"/>
  <c r="A59" i="20"/>
  <c r="A27" i="16"/>
  <c r="A15" i="18"/>
  <c r="A9" i="19"/>
  <c r="A51" i="19"/>
  <c r="A9" i="20"/>
  <c r="A21" i="16"/>
  <c r="A9" i="18"/>
  <c r="A39" i="18"/>
  <c r="A24" i="26"/>
  <c r="A65" i="14"/>
  <c r="A56" i="14"/>
  <c r="A50" i="14"/>
  <c r="A44" i="14"/>
  <c r="A38" i="14"/>
  <c r="A32" i="14"/>
  <c r="A26" i="14"/>
  <c r="A20" i="14"/>
  <c r="A14" i="14"/>
  <c r="A8" i="14"/>
  <c r="A12" i="16"/>
  <c r="A15" i="16"/>
  <c r="A35" i="16"/>
  <c r="A38" i="16"/>
  <c r="A57" i="16"/>
  <c r="A66" i="16"/>
  <c r="A12" i="17"/>
  <c r="A15" i="17"/>
  <c r="A25" i="17"/>
  <c r="A35" i="17"/>
  <c r="A38" i="17"/>
  <c r="A57" i="17"/>
  <c r="A27" i="18"/>
  <c r="A30" i="18"/>
  <c r="A33" i="18"/>
  <c r="A43" i="18"/>
  <c r="A49" i="18"/>
  <c r="A7" i="19"/>
  <c r="A11" i="19"/>
  <c r="A14" i="19"/>
  <c r="A21" i="19"/>
  <c r="A24" i="19"/>
  <c r="A37" i="19"/>
  <c r="A56" i="19"/>
  <c r="A7" i="20"/>
  <c r="A11" i="20"/>
  <c r="A14" i="20"/>
  <c r="A21" i="20"/>
  <c r="A24" i="20"/>
  <c r="A37" i="20"/>
  <c r="A56" i="20"/>
  <c r="A14" i="17"/>
  <c r="A56" i="17"/>
  <c r="A65" i="26"/>
  <c r="A9" i="16"/>
  <c r="A19" i="16"/>
  <c r="A26" i="16"/>
  <c r="A29" i="16"/>
  <c r="A32" i="16"/>
  <c r="A39" i="16"/>
  <c r="A42" i="16"/>
  <c r="A45" i="16"/>
  <c r="A48" i="16"/>
  <c r="A51" i="16"/>
  <c r="A54" i="16"/>
  <c r="A61" i="16"/>
  <c r="A72" i="16"/>
  <c r="A78" i="16"/>
  <c r="A19" i="17"/>
  <c r="A26" i="17"/>
  <c r="A39" i="17"/>
  <c r="A42" i="17"/>
  <c r="A45" i="17"/>
  <c r="A48" i="17"/>
  <c r="A51" i="17"/>
  <c r="A54" i="17"/>
  <c r="A61" i="17"/>
  <c r="A7" i="18"/>
  <c r="A14" i="18"/>
  <c r="A24" i="18"/>
  <c r="A37" i="18"/>
  <c r="A8" i="19"/>
  <c r="A18" i="19"/>
  <c r="A28" i="19"/>
  <c r="A31" i="19"/>
  <c r="A34" i="19"/>
  <c r="A41" i="19"/>
  <c r="A44" i="19"/>
  <c r="A47" i="19"/>
  <c r="A50" i="19"/>
  <c r="A53" i="19"/>
  <c r="A60" i="19"/>
  <c r="A8" i="20"/>
  <c r="A18" i="20"/>
  <c r="A28" i="20"/>
  <c r="A31" i="20"/>
  <c r="A34" i="20"/>
  <c r="A41" i="20"/>
  <c r="A44" i="20"/>
  <c r="A47" i="20"/>
  <c r="A50" i="20"/>
  <c r="A53" i="20"/>
  <c r="A60" i="20"/>
  <c r="A39" i="19"/>
  <c r="A45" i="19"/>
  <c r="A54" i="26"/>
  <c r="A26" i="18"/>
  <c r="A51" i="18"/>
  <c r="B3" i="20"/>
  <c r="A93" i="26"/>
  <c r="B3" i="14"/>
  <c r="B3" i="26" s="1"/>
  <c r="A92" i="26"/>
  <c r="A57" i="26"/>
  <c r="A39" i="26"/>
  <c r="A21" i="26"/>
  <c r="A60" i="14"/>
  <c r="A36" i="14"/>
  <c r="A18" i="14"/>
  <c r="A12" i="14"/>
  <c r="A13" i="16"/>
  <c r="A23" i="16"/>
  <c r="A36" i="16"/>
  <c r="A55" i="16"/>
  <c r="A58" i="16"/>
  <c r="A13" i="17"/>
  <c r="A55" i="17"/>
  <c r="A31" i="18"/>
  <c r="A50" i="18"/>
  <c r="A78" i="18"/>
  <c r="A84" i="18"/>
  <c r="A12" i="19"/>
  <c r="A15" i="19"/>
  <c r="A22" i="19"/>
  <c r="A25" i="19"/>
  <c r="A35" i="19"/>
  <c r="A38" i="19"/>
  <c r="A57" i="19"/>
  <c r="A66" i="19"/>
  <c r="A25" i="20"/>
  <c r="A38" i="20"/>
  <c r="A67" i="14"/>
  <c r="A71" i="18"/>
  <c r="A79" i="14"/>
  <c r="A79" i="17"/>
  <c r="A90" i="26"/>
  <c r="A78" i="14"/>
  <c r="A83" i="20"/>
  <c r="A89" i="26"/>
  <c r="A87" i="26"/>
  <c r="A77" i="14"/>
  <c r="A77" i="17"/>
  <c r="A65" i="18"/>
  <c r="A86" i="20"/>
  <c r="A73" i="14"/>
  <c r="A84" i="14"/>
  <c r="A72" i="14"/>
  <c r="A79" i="16"/>
  <c r="A85" i="16"/>
  <c r="A67" i="17"/>
  <c r="A77" i="18"/>
  <c r="A73" i="20"/>
  <c r="A79" i="20"/>
  <c r="A80" i="17"/>
  <c r="A74" i="18"/>
  <c r="A78" i="26"/>
  <c r="A77" i="26"/>
  <c r="A85" i="14"/>
  <c r="A86" i="17"/>
  <c r="A62" i="18"/>
  <c r="A79" i="19"/>
  <c r="A85" i="19"/>
  <c r="A67" i="20"/>
  <c r="A81" i="26"/>
  <c r="A80" i="26"/>
  <c r="A83" i="14"/>
  <c r="A71" i="14"/>
  <c r="A73" i="17"/>
  <c r="A83" i="17"/>
  <c r="A68" i="18"/>
  <c r="A80" i="20"/>
  <c r="A76" i="20"/>
  <c r="A64" i="14"/>
  <c r="A63" i="16"/>
  <c r="A70" i="17"/>
  <c r="A63" i="19"/>
  <c r="A69" i="19"/>
  <c r="A75" i="19"/>
  <c r="A82" i="19"/>
  <c r="A64" i="20"/>
  <c r="A70" i="20"/>
  <c r="A73" i="26"/>
  <c r="A82" i="14"/>
  <c r="A76" i="14"/>
  <c r="A63" i="14"/>
  <c r="A77" i="20"/>
  <c r="A85" i="26"/>
  <c r="A72" i="26"/>
  <c r="A81" i="14"/>
  <c r="A75" i="14"/>
  <c r="A69" i="14"/>
  <c r="A62" i="14"/>
  <c r="A64" i="16"/>
  <c r="A67" i="16"/>
  <c r="A70" i="16"/>
  <c r="A73" i="16"/>
  <c r="A80" i="16"/>
  <c r="A83" i="16"/>
  <c r="A86" i="16"/>
  <c r="A62" i="17"/>
  <c r="A65" i="17"/>
  <c r="A68" i="17"/>
  <c r="A71" i="17"/>
  <c r="A74" i="17"/>
  <c r="A81" i="17"/>
  <c r="A84" i="17"/>
  <c r="A63" i="18"/>
  <c r="A66" i="18"/>
  <c r="A69" i="18"/>
  <c r="A72" i="18"/>
  <c r="A75" i="18"/>
  <c r="A82" i="18"/>
  <c r="A85" i="18"/>
  <c r="A64" i="19"/>
  <c r="A67" i="19"/>
  <c r="A70" i="19"/>
  <c r="A73" i="19"/>
  <c r="A80" i="19"/>
  <c r="A83" i="19"/>
  <c r="A86" i="19"/>
  <c r="A62" i="20"/>
  <c r="A65" i="20"/>
  <c r="A68" i="20"/>
  <c r="A71" i="20"/>
  <c r="A74" i="20"/>
  <c r="A81" i="20"/>
  <c r="A84" i="20"/>
  <c r="A76" i="17"/>
  <c r="A69" i="16"/>
  <c r="A70" i="14"/>
  <c r="A76" i="16"/>
  <c r="A76" i="19"/>
  <c r="A84" i="26"/>
  <c r="A86" i="26"/>
  <c r="A86" i="14"/>
  <c r="A80" i="14"/>
  <c r="A74" i="14"/>
  <c r="A68" i="14"/>
  <c r="A77" i="16"/>
  <c r="A78" i="17"/>
  <c r="A79" i="18"/>
  <c r="A75" i="16"/>
  <c r="A82" i="16"/>
  <c r="A64" i="17"/>
  <c r="A81" i="18"/>
  <c r="A79" i="26"/>
  <c r="A62" i="16"/>
  <c r="A65" i="16"/>
  <c r="A68" i="16"/>
  <c r="A71" i="16"/>
  <c r="A74" i="16"/>
  <c r="A81" i="16"/>
  <c r="A84" i="16"/>
  <c r="A63" i="17"/>
  <c r="A66" i="17"/>
  <c r="A69" i="17"/>
  <c r="A72" i="17"/>
  <c r="A75" i="17"/>
  <c r="A82" i="17"/>
  <c r="A85" i="17"/>
  <c r="A67" i="18"/>
  <c r="A73" i="18"/>
  <c r="A86" i="18"/>
  <c r="A62" i="19"/>
  <c r="A74" i="19"/>
  <c r="A66" i="20"/>
  <c r="A85" i="20"/>
  <c r="A75" i="26"/>
  <c r="J56" i="6"/>
  <c r="B8" i="14"/>
  <c r="B9" i="14"/>
  <c r="B11" i="14"/>
  <c r="B12" i="14"/>
  <c r="B13" i="14"/>
  <c r="B14" i="14"/>
  <c r="B16" i="14"/>
  <c r="B17" i="14"/>
  <c r="B18" i="14"/>
  <c r="B19" i="14"/>
  <c r="B21" i="14"/>
  <c r="B22" i="14"/>
  <c r="B23" i="14"/>
  <c r="B24" i="14"/>
  <c r="B26" i="14"/>
  <c r="B27" i="14"/>
  <c r="B28" i="14"/>
  <c r="B29" i="14"/>
  <c r="B30" i="14"/>
  <c r="B31" i="14"/>
  <c r="B32" i="14"/>
  <c r="B33" i="14"/>
  <c r="B35" i="14"/>
  <c r="B36" i="14"/>
  <c r="B37" i="14"/>
  <c r="B39" i="14"/>
  <c r="B40" i="14"/>
  <c r="B41" i="14"/>
  <c r="B42" i="14"/>
  <c r="B43" i="14"/>
  <c r="B44" i="14"/>
  <c r="B45" i="14"/>
  <c r="B46" i="14"/>
  <c r="B47" i="14"/>
  <c r="B48" i="14"/>
  <c r="B49" i="14"/>
  <c r="B50" i="14"/>
  <c r="B51" i="14"/>
  <c r="B52" i="14"/>
  <c r="B53" i="14"/>
  <c r="B55" i="14"/>
  <c r="B56" i="14"/>
  <c r="B57" i="14"/>
  <c r="B59" i="14"/>
  <c r="B60" i="14"/>
  <c r="B62" i="14"/>
  <c r="B63" i="14"/>
  <c r="B64" i="14"/>
  <c r="B65" i="14"/>
  <c r="B67" i="14"/>
  <c r="B68" i="14"/>
  <c r="B69" i="14"/>
  <c r="B70" i="14"/>
  <c r="B71" i="14"/>
  <c r="B72" i="14"/>
  <c r="B73" i="14"/>
  <c r="B74" i="14"/>
  <c r="B76" i="14"/>
  <c r="B77" i="14"/>
  <c r="B78" i="14"/>
  <c r="B80" i="14"/>
  <c r="B81" i="14"/>
  <c r="B82" i="14"/>
  <c r="B83" i="14"/>
  <c r="B84" i="14"/>
  <c r="B85" i="14"/>
  <c r="J59" i="6"/>
  <c r="K81" i="6"/>
  <c r="L81" i="6"/>
  <c r="M81" i="6"/>
  <c r="N81" i="6"/>
  <c r="O81" i="6"/>
  <c r="K82" i="6"/>
  <c r="L82" i="6"/>
  <c r="M82" i="6"/>
  <c r="N82" i="6"/>
  <c r="O82" i="6"/>
  <c r="K83" i="6"/>
  <c r="L83" i="6"/>
  <c r="M83" i="6"/>
  <c r="N83" i="6"/>
  <c r="O83" i="6"/>
  <c r="K84" i="6"/>
  <c r="L84" i="6"/>
  <c r="M84" i="6"/>
  <c r="N84" i="6"/>
  <c r="O84" i="6"/>
  <c r="K85" i="6"/>
  <c r="L85" i="6"/>
  <c r="M85" i="6"/>
  <c r="N85" i="6"/>
  <c r="O85" i="6"/>
  <c r="K86" i="6"/>
  <c r="L86" i="6"/>
  <c r="M86" i="6"/>
  <c r="N86" i="6"/>
  <c r="O86" i="6"/>
  <c r="J81" i="6"/>
  <c r="J82" i="6"/>
  <c r="J83" i="6"/>
  <c r="J84" i="6"/>
  <c r="J85" i="6"/>
  <c r="J86" i="6"/>
  <c r="C15" i="25" l="1"/>
  <c r="A50" i="25"/>
  <c r="H50" i="25" s="1"/>
  <c r="A49" i="25"/>
  <c r="H49" i="25" s="1"/>
  <c r="A48" i="25"/>
  <c r="H48" i="25" s="1"/>
  <c r="A47" i="25"/>
  <c r="H47" i="25" s="1"/>
  <c r="A46" i="25"/>
  <c r="H46" i="25" s="1"/>
  <c r="A45" i="25"/>
  <c r="H45" i="25" s="1"/>
  <c r="I6" i="25"/>
  <c r="C16" i="25" s="1"/>
  <c r="I15" i="25"/>
  <c r="A9" i="25"/>
  <c r="A8" i="25"/>
  <c r="A7" i="25"/>
  <c r="A6" i="25"/>
  <c r="L13" i="25" s="1"/>
  <c r="G48" i="23"/>
  <c r="G49" i="23"/>
  <c r="G50" i="23"/>
  <c r="I48" i="23" l="1"/>
  <c r="I50" i="23"/>
  <c r="G48" i="25"/>
  <c r="I48" i="25" s="1"/>
  <c r="G49" i="25"/>
  <c r="I49" i="25" s="1"/>
  <c r="G50" i="25"/>
  <c r="I50" i="25" s="1"/>
  <c r="I49" i="23"/>
  <c r="A7" i="23" l="1"/>
  <c r="A8" i="23"/>
  <c r="A9" i="23"/>
  <c r="A6" i="23"/>
  <c r="I14" i="23"/>
  <c r="L13" i="23" l="1"/>
  <c r="B1" i="20"/>
  <c r="B1" i="18"/>
  <c r="B1" i="16"/>
  <c r="B1" i="19"/>
  <c r="B1" i="17"/>
  <c r="B1" i="14"/>
  <c r="B1" i="26" s="1"/>
  <c r="I86" i="6"/>
  <c r="I56" i="6"/>
  <c r="K56" i="6"/>
  <c r="L56" i="6"/>
  <c r="M56" i="6"/>
  <c r="N56" i="6"/>
  <c r="O56" i="6"/>
  <c r="I83" i="6"/>
  <c r="I84" i="6"/>
  <c r="I85" i="6"/>
  <c r="I7" i="6" l="1"/>
  <c r="I9" i="6"/>
  <c r="I10" i="6"/>
  <c r="I11" i="6"/>
  <c r="I12" i="6"/>
  <c r="I14" i="6"/>
  <c r="I15" i="6"/>
  <c r="I16" i="6"/>
  <c r="I17" i="6"/>
  <c r="I19" i="6"/>
  <c r="I20" i="6"/>
  <c r="I21" i="6"/>
  <c r="I22" i="6"/>
  <c r="I24" i="6"/>
  <c r="I25" i="6"/>
  <c r="I26" i="6"/>
  <c r="I27" i="6"/>
  <c r="I28" i="6"/>
  <c r="I29" i="6"/>
  <c r="I30" i="6"/>
  <c r="I36" i="6"/>
  <c r="I37" i="6"/>
  <c r="I38" i="6"/>
  <c r="I40" i="6"/>
  <c r="I41" i="6"/>
  <c r="I42" i="6"/>
  <c r="I43" i="6"/>
  <c r="I44" i="6"/>
  <c r="I45" i="6"/>
  <c r="I46" i="6"/>
  <c r="I47" i="6"/>
  <c r="I48" i="6"/>
  <c r="I49" i="6"/>
  <c r="I50" i="6"/>
  <c r="I51" i="6"/>
  <c r="I52" i="6"/>
  <c r="I53" i="6"/>
  <c r="I58" i="6"/>
  <c r="I59" i="6"/>
  <c r="I60" i="6"/>
  <c r="I62" i="6"/>
  <c r="I63" i="6"/>
  <c r="I65" i="6"/>
  <c r="I66" i="6"/>
  <c r="I67" i="6"/>
  <c r="I68" i="6"/>
  <c r="I70" i="6"/>
  <c r="I71" i="6"/>
  <c r="I72" i="6"/>
  <c r="I73" i="6"/>
  <c r="I74" i="6"/>
  <c r="I75" i="6"/>
  <c r="I77" i="6"/>
  <c r="I78" i="6"/>
  <c r="I79" i="6"/>
  <c r="I81" i="6"/>
  <c r="I82" i="6"/>
  <c r="I6" i="6"/>
  <c r="B18" i="8"/>
  <c r="B17" i="8"/>
  <c r="B16" i="8"/>
  <c r="N6" i="6"/>
  <c r="O6" i="6"/>
  <c r="N7" i="6"/>
  <c r="O7" i="6"/>
  <c r="N9" i="6"/>
  <c r="O9" i="6"/>
  <c r="N10" i="6"/>
  <c r="O10" i="6"/>
  <c r="N11" i="6"/>
  <c r="O11" i="6"/>
  <c r="N12" i="6"/>
  <c r="O12" i="6"/>
  <c r="N14" i="6"/>
  <c r="O14" i="6"/>
  <c r="N15" i="6"/>
  <c r="O15" i="6"/>
  <c r="N16" i="6"/>
  <c r="O16" i="6"/>
  <c r="N17" i="6"/>
  <c r="O17" i="6"/>
  <c r="N19" i="6"/>
  <c r="O19" i="6"/>
  <c r="N20" i="6"/>
  <c r="O20" i="6"/>
  <c r="N21" i="6"/>
  <c r="O21" i="6"/>
  <c r="N22" i="6"/>
  <c r="O22" i="6"/>
  <c r="N24" i="6"/>
  <c r="O24" i="6"/>
  <c r="N25" i="6"/>
  <c r="O25" i="6"/>
  <c r="N26" i="6"/>
  <c r="O26" i="6"/>
  <c r="N27" i="6"/>
  <c r="O27" i="6"/>
  <c r="N28" i="6"/>
  <c r="O28" i="6"/>
  <c r="N29" i="6"/>
  <c r="O29" i="6"/>
  <c r="N30" i="6"/>
  <c r="O30" i="6"/>
  <c r="N36" i="6"/>
  <c r="O36" i="6"/>
  <c r="N37" i="6"/>
  <c r="O37" i="6"/>
  <c r="N38" i="6"/>
  <c r="O38" i="6"/>
  <c r="N40" i="6"/>
  <c r="O40" i="6"/>
  <c r="N41" i="6"/>
  <c r="O41" i="6"/>
  <c r="N42" i="6"/>
  <c r="O42" i="6"/>
  <c r="N43" i="6"/>
  <c r="O43" i="6"/>
  <c r="N44" i="6"/>
  <c r="O44" i="6"/>
  <c r="N45" i="6"/>
  <c r="O45" i="6"/>
  <c r="N46" i="6"/>
  <c r="O46" i="6"/>
  <c r="N47" i="6"/>
  <c r="O47" i="6"/>
  <c r="N48" i="6"/>
  <c r="O48" i="6"/>
  <c r="N49" i="6"/>
  <c r="O49" i="6"/>
  <c r="N50" i="6"/>
  <c r="O50" i="6"/>
  <c r="N51" i="6"/>
  <c r="O51" i="6"/>
  <c r="N52" i="6"/>
  <c r="O52" i="6"/>
  <c r="N53" i="6"/>
  <c r="O53" i="6"/>
  <c r="N58" i="6"/>
  <c r="O58" i="6"/>
  <c r="N59" i="6"/>
  <c r="O59" i="6"/>
  <c r="N60" i="6"/>
  <c r="O60" i="6"/>
  <c r="N62" i="6"/>
  <c r="O62" i="6"/>
  <c r="N63" i="6"/>
  <c r="O63" i="6"/>
  <c r="N65" i="6"/>
  <c r="O65" i="6"/>
  <c r="N66" i="6"/>
  <c r="O66" i="6"/>
  <c r="N67" i="6"/>
  <c r="O67" i="6"/>
  <c r="N68" i="6"/>
  <c r="O68" i="6"/>
  <c r="N70" i="6"/>
  <c r="O70" i="6"/>
  <c r="N71" i="6"/>
  <c r="O71" i="6"/>
  <c r="N72" i="6"/>
  <c r="O72" i="6"/>
  <c r="N73" i="6"/>
  <c r="O73" i="6"/>
  <c r="N74" i="6"/>
  <c r="O74" i="6"/>
  <c r="N75" i="6"/>
  <c r="O75" i="6"/>
  <c r="N77" i="6"/>
  <c r="O77" i="6"/>
  <c r="N78" i="6"/>
  <c r="O78" i="6"/>
  <c r="N79" i="6"/>
  <c r="O79" i="6"/>
  <c r="M6" i="6"/>
  <c r="M7" i="6"/>
  <c r="M9" i="6"/>
  <c r="M10" i="6"/>
  <c r="M11" i="6"/>
  <c r="M12" i="6"/>
  <c r="M14" i="6"/>
  <c r="M15" i="6"/>
  <c r="M16" i="6"/>
  <c r="M17" i="6"/>
  <c r="M19" i="6"/>
  <c r="M20" i="6"/>
  <c r="M21" i="6"/>
  <c r="M22" i="6"/>
  <c r="M24" i="6"/>
  <c r="M25" i="6"/>
  <c r="M26" i="6"/>
  <c r="M27" i="6"/>
  <c r="M28" i="6"/>
  <c r="M29" i="6"/>
  <c r="M30" i="6"/>
  <c r="M36" i="6"/>
  <c r="M37" i="6"/>
  <c r="M38" i="6"/>
  <c r="M40" i="6"/>
  <c r="M41" i="6"/>
  <c r="M42" i="6"/>
  <c r="M43" i="6"/>
  <c r="M44" i="6"/>
  <c r="M45" i="6"/>
  <c r="M46" i="6"/>
  <c r="M47" i="6"/>
  <c r="M48" i="6"/>
  <c r="M49" i="6"/>
  <c r="M50" i="6"/>
  <c r="M51" i="6"/>
  <c r="M52" i="6"/>
  <c r="M53" i="6"/>
  <c r="M58" i="6"/>
  <c r="M59" i="6"/>
  <c r="M60" i="6"/>
  <c r="M62" i="6"/>
  <c r="M63" i="6"/>
  <c r="M65" i="6"/>
  <c r="M66" i="6"/>
  <c r="M67" i="6"/>
  <c r="M68" i="6"/>
  <c r="M70" i="6"/>
  <c r="M71" i="6"/>
  <c r="M72" i="6"/>
  <c r="M73" i="6"/>
  <c r="M74" i="6"/>
  <c r="M75" i="6"/>
  <c r="M77" i="6"/>
  <c r="M78" i="6"/>
  <c r="M79" i="6"/>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B15" i="8"/>
  <c r="B14" i="8"/>
  <c r="B13" i="8"/>
  <c r="B10" i="26" l="1"/>
  <c r="F81" i="11"/>
  <c r="B11" i="26"/>
  <c r="G81" i="11"/>
  <c r="B9" i="26"/>
  <c r="E81" i="11"/>
  <c r="B7" i="26"/>
  <c r="C81" i="11"/>
  <c r="B12" i="26"/>
  <c r="H81" i="11"/>
  <c r="B8" i="26"/>
  <c r="D81" i="11"/>
  <c r="C3" i="11"/>
  <c r="O88" i="6"/>
  <c r="N88" i="6"/>
  <c r="M88" i="6"/>
  <c r="E4" i="11"/>
  <c r="E10" i="11"/>
  <c r="E16" i="11"/>
  <c r="E28" i="11"/>
  <c r="E34" i="11"/>
  <c r="E40" i="11"/>
  <c r="E46" i="11"/>
  <c r="E52" i="11"/>
  <c r="E64" i="11"/>
  <c r="E76" i="11"/>
  <c r="E5" i="11"/>
  <c r="E11" i="11"/>
  <c r="E17" i="11"/>
  <c r="E23" i="11"/>
  <c r="E29" i="11"/>
  <c r="E35" i="11"/>
  <c r="E41" i="11"/>
  <c r="E47" i="11"/>
  <c r="E53" i="11"/>
  <c r="E59" i="11"/>
  <c r="E65" i="11"/>
  <c r="E71" i="11"/>
  <c r="E77" i="11"/>
  <c r="E6" i="11"/>
  <c r="E12" i="11"/>
  <c r="E18" i="11"/>
  <c r="E24" i="11"/>
  <c r="E30" i="11"/>
  <c r="E36" i="11"/>
  <c r="E42" i="11"/>
  <c r="E48" i="11"/>
  <c r="E54" i="11"/>
  <c r="E60" i="11"/>
  <c r="E66" i="11"/>
  <c r="E72" i="11"/>
  <c r="E7" i="11"/>
  <c r="E13" i="11"/>
  <c r="E19" i="11"/>
  <c r="E25" i="11"/>
  <c r="E31" i="11"/>
  <c r="E37" i="11"/>
  <c r="E43" i="11"/>
  <c r="E49" i="11"/>
  <c r="E55" i="11"/>
  <c r="E61" i="11"/>
  <c r="E67" i="11"/>
  <c r="E73" i="11"/>
  <c r="E79" i="11"/>
  <c r="E8" i="11"/>
  <c r="E14" i="11"/>
  <c r="E20" i="11"/>
  <c r="E26" i="11"/>
  <c r="E32" i="11"/>
  <c r="E38" i="11"/>
  <c r="E44" i="11"/>
  <c r="E50" i="11"/>
  <c r="E56" i="11"/>
  <c r="E62" i="11"/>
  <c r="E68" i="11"/>
  <c r="E74" i="11"/>
  <c r="E80" i="11"/>
  <c r="E9" i="11"/>
  <c r="E15" i="11"/>
  <c r="E21" i="11"/>
  <c r="E27" i="11"/>
  <c r="E33" i="11"/>
  <c r="E39" i="11"/>
  <c r="E45" i="11"/>
  <c r="E51" i="11"/>
  <c r="E57" i="11"/>
  <c r="E63" i="11"/>
  <c r="E69" i="11"/>
  <c r="E75" i="11"/>
  <c r="E3" i="11"/>
  <c r="E22" i="11"/>
  <c r="E58" i="11"/>
  <c r="E70" i="11"/>
  <c r="E78" i="11"/>
  <c r="F4" i="11"/>
  <c r="F10" i="11"/>
  <c r="F16" i="11"/>
  <c r="F22" i="11"/>
  <c r="F28" i="11"/>
  <c r="F34" i="11"/>
  <c r="F40" i="11"/>
  <c r="F46" i="11"/>
  <c r="F52" i="11"/>
  <c r="F58" i="11"/>
  <c r="F64" i="11"/>
  <c r="F70" i="11"/>
  <c r="F76" i="11"/>
  <c r="F5" i="11"/>
  <c r="F11" i="11"/>
  <c r="F17" i="11"/>
  <c r="F23" i="11"/>
  <c r="F29" i="11"/>
  <c r="F35" i="11"/>
  <c r="F41" i="11"/>
  <c r="F47" i="11"/>
  <c r="F53" i="11"/>
  <c r="F59" i="11"/>
  <c r="F65" i="11"/>
  <c r="F71" i="11"/>
  <c r="F77" i="11"/>
  <c r="F6" i="11"/>
  <c r="F12" i="11"/>
  <c r="F18" i="11"/>
  <c r="F24" i="11"/>
  <c r="F30" i="11"/>
  <c r="F36" i="11"/>
  <c r="F42" i="11"/>
  <c r="F48" i="11"/>
  <c r="F54" i="11"/>
  <c r="F60" i="11"/>
  <c r="F66" i="11"/>
  <c r="F72" i="11"/>
  <c r="F78" i="11"/>
  <c r="F7" i="11"/>
  <c r="F13" i="11"/>
  <c r="F19" i="11"/>
  <c r="F25" i="11"/>
  <c r="F31" i="11"/>
  <c r="F37" i="11"/>
  <c r="F43" i="11"/>
  <c r="F49" i="11"/>
  <c r="F55" i="11"/>
  <c r="F61" i="11"/>
  <c r="F67" i="11"/>
  <c r="F73" i="11"/>
  <c r="F79" i="11"/>
  <c r="F8" i="11"/>
  <c r="F14" i="11"/>
  <c r="F20" i="11"/>
  <c r="F26" i="11"/>
  <c r="F32" i="11"/>
  <c r="F38" i="11"/>
  <c r="F44" i="11"/>
  <c r="F50" i="11"/>
  <c r="F56" i="11"/>
  <c r="F62" i="11"/>
  <c r="F68" i="11"/>
  <c r="F74" i="11"/>
  <c r="F80" i="11"/>
  <c r="F9" i="11"/>
  <c r="F15" i="11"/>
  <c r="F21" i="11"/>
  <c r="F27" i="11"/>
  <c r="F33" i="11"/>
  <c r="F39" i="11"/>
  <c r="F45" i="11"/>
  <c r="F51" i="11"/>
  <c r="F57" i="11"/>
  <c r="F63" i="11"/>
  <c r="F69" i="11"/>
  <c r="F75" i="11"/>
  <c r="F3" i="11"/>
  <c r="G4" i="11"/>
  <c r="G10" i="11"/>
  <c r="G16" i="11"/>
  <c r="G22" i="11"/>
  <c r="G28" i="11"/>
  <c r="G34" i="11"/>
  <c r="G40" i="11"/>
  <c r="G46" i="11"/>
  <c r="G52" i="11"/>
  <c r="G58" i="11"/>
  <c r="G64" i="11"/>
  <c r="G70" i="11"/>
  <c r="G76" i="11"/>
  <c r="G5" i="11"/>
  <c r="G11" i="11"/>
  <c r="G17" i="11"/>
  <c r="G23" i="11"/>
  <c r="G29" i="11"/>
  <c r="G35" i="11"/>
  <c r="G41" i="11"/>
  <c r="G47" i="11"/>
  <c r="G53" i="11"/>
  <c r="G59" i="11"/>
  <c r="G65" i="11"/>
  <c r="G71" i="11"/>
  <c r="G77" i="11"/>
  <c r="G6" i="11"/>
  <c r="G12" i="11"/>
  <c r="G18" i="11"/>
  <c r="G24" i="11"/>
  <c r="G30" i="11"/>
  <c r="G36" i="11"/>
  <c r="G42" i="11"/>
  <c r="G48" i="11"/>
  <c r="G54" i="11"/>
  <c r="G60" i="11"/>
  <c r="G66" i="11"/>
  <c r="G72" i="11"/>
  <c r="G78" i="11"/>
  <c r="G7" i="11"/>
  <c r="G13" i="11"/>
  <c r="G19" i="11"/>
  <c r="G25" i="11"/>
  <c r="G31" i="11"/>
  <c r="G37" i="11"/>
  <c r="G43" i="11"/>
  <c r="G49" i="11"/>
  <c r="G55" i="11"/>
  <c r="G61" i="11"/>
  <c r="G67" i="11"/>
  <c r="G73" i="11"/>
  <c r="G79" i="11"/>
  <c r="G8" i="11"/>
  <c r="G14" i="11"/>
  <c r="G20" i="11"/>
  <c r="G26" i="11"/>
  <c r="G32" i="11"/>
  <c r="G38" i="11"/>
  <c r="G44" i="11"/>
  <c r="G50" i="11"/>
  <c r="G56" i="11"/>
  <c r="G62" i="11"/>
  <c r="G68" i="11"/>
  <c r="G74" i="11"/>
  <c r="G80" i="11"/>
  <c r="G9" i="11"/>
  <c r="G15" i="11"/>
  <c r="G21" i="11"/>
  <c r="G27" i="11"/>
  <c r="G33" i="11"/>
  <c r="G39" i="11"/>
  <c r="G45" i="11"/>
  <c r="G51" i="11"/>
  <c r="G57" i="11"/>
  <c r="G63" i="11"/>
  <c r="G69" i="11"/>
  <c r="G75" i="11"/>
  <c r="G3" i="11"/>
  <c r="H4" i="11"/>
  <c r="H10" i="11"/>
  <c r="H16" i="11"/>
  <c r="H22" i="11"/>
  <c r="H28" i="11"/>
  <c r="H34" i="11"/>
  <c r="H40" i="11"/>
  <c r="H46" i="11"/>
  <c r="H52" i="11"/>
  <c r="H58" i="11"/>
  <c r="H64" i="11"/>
  <c r="H70" i="11"/>
  <c r="H76" i="11"/>
  <c r="H5" i="11"/>
  <c r="H11" i="11"/>
  <c r="H17" i="11"/>
  <c r="H23" i="11"/>
  <c r="H29" i="11"/>
  <c r="H35" i="11"/>
  <c r="H41" i="11"/>
  <c r="H47" i="11"/>
  <c r="H53" i="11"/>
  <c r="H59" i="11"/>
  <c r="H65" i="11"/>
  <c r="H71" i="11"/>
  <c r="H77" i="11"/>
  <c r="H6" i="11"/>
  <c r="H12" i="11"/>
  <c r="H18" i="11"/>
  <c r="H24" i="11"/>
  <c r="H30" i="11"/>
  <c r="H36" i="11"/>
  <c r="H42" i="11"/>
  <c r="H48" i="11"/>
  <c r="H54" i="11"/>
  <c r="H60" i="11"/>
  <c r="H66" i="11"/>
  <c r="H72" i="11"/>
  <c r="H78" i="11"/>
  <c r="H7" i="11"/>
  <c r="H13" i="11"/>
  <c r="H19" i="11"/>
  <c r="H25" i="11"/>
  <c r="H31" i="11"/>
  <c r="H37" i="11"/>
  <c r="H43" i="11"/>
  <c r="H49" i="11"/>
  <c r="H55" i="11"/>
  <c r="H61" i="11"/>
  <c r="H67" i="11"/>
  <c r="H73" i="11"/>
  <c r="H79" i="11"/>
  <c r="H8" i="11"/>
  <c r="H14" i="11"/>
  <c r="H20" i="11"/>
  <c r="H26" i="11"/>
  <c r="H32" i="11"/>
  <c r="H38" i="11"/>
  <c r="H44" i="11"/>
  <c r="H50" i="11"/>
  <c r="H56" i="11"/>
  <c r="H62" i="11"/>
  <c r="H68" i="11"/>
  <c r="H74" i="11"/>
  <c r="H80" i="11"/>
  <c r="H9" i="11"/>
  <c r="H15" i="11"/>
  <c r="H21" i="11"/>
  <c r="H27" i="11"/>
  <c r="H33" i="11"/>
  <c r="H39" i="11"/>
  <c r="H45" i="11"/>
  <c r="H51" i="11"/>
  <c r="H57" i="11"/>
  <c r="H63" i="11"/>
  <c r="H69" i="11"/>
  <c r="H75" i="11"/>
  <c r="H3" i="11"/>
  <c r="C5" i="11"/>
  <c r="C11" i="11"/>
  <c r="C17" i="11"/>
  <c r="C23" i="11"/>
  <c r="C29" i="11"/>
  <c r="C35" i="11"/>
  <c r="C41" i="11"/>
  <c r="C47" i="11"/>
  <c r="C53" i="11"/>
  <c r="C59" i="11"/>
  <c r="C65" i="11"/>
  <c r="C71" i="11"/>
  <c r="C77" i="11"/>
  <c r="C6" i="11"/>
  <c r="C12" i="11"/>
  <c r="C18" i="11"/>
  <c r="C24" i="11"/>
  <c r="C30" i="11"/>
  <c r="C36" i="11"/>
  <c r="C42" i="11"/>
  <c r="C48" i="11"/>
  <c r="C54" i="11"/>
  <c r="C60" i="11"/>
  <c r="C66" i="11"/>
  <c r="C72" i="11"/>
  <c r="C78" i="11"/>
  <c r="C7" i="11"/>
  <c r="C13" i="11"/>
  <c r="C19" i="11"/>
  <c r="C25" i="11"/>
  <c r="C31" i="11"/>
  <c r="C37" i="11"/>
  <c r="C43" i="11"/>
  <c r="C49" i="11"/>
  <c r="C55" i="11"/>
  <c r="C61" i="11"/>
  <c r="C67" i="11"/>
  <c r="C73" i="11"/>
  <c r="C79" i="11"/>
  <c r="C50" i="11"/>
  <c r="C14" i="11"/>
  <c r="C15" i="11"/>
  <c r="C27" i="11"/>
  <c r="C39" i="11"/>
  <c r="C51" i="11"/>
  <c r="C63" i="11"/>
  <c r="C75" i="11"/>
  <c r="C34" i="11"/>
  <c r="C70" i="11"/>
  <c r="C26" i="11"/>
  <c r="C74" i="11"/>
  <c r="C4" i="11"/>
  <c r="C16" i="11"/>
  <c r="C28" i="11"/>
  <c r="C40" i="11"/>
  <c r="C52" i="11"/>
  <c r="C64" i="11"/>
  <c r="C76" i="11"/>
  <c r="C46" i="11"/>
  <c r="C38" i="11"/>
  <c r="C8" i="11"/>
  <c r="C20" i="11"/>
  <c r="C32" i="11"/>
  <c r="C44" i="11"/>
  <c r="C56" i="11"/>
  <c r="C68" i="11"/>
  <c r="C80" i="11"/>
  <c r="C9" i="11"/>
  <c r="C21" i="11"/>
  <c r="C33" i="11"/>
  <c r="C45" i="11"/>
  <c r="C57" i="11"/>
  <c r="C69" i="11"/>
  <c r="C10" i="11"/>
  <c r="C22" i="11"/>
  <c r="C58" i="11"/>
  <c r="C62" i="11"/>
  <c r="D10" i="11"/>
  <c r="D22" i="11"/>
  <c r="D5" i="11"/>
  <c r="D11" i="11"/>
  <c r="D17" i="11"/>
  <c r="D23" i="11"/>
  <c r="D29" i="11"/>
  <c r="D35" i="11"/>
  <c r="D41" i="11"/>
  <c r="D47" i="11"/>
  <c r="D53" i="11"/>
  <c r="D59" i="11"/>
  <c r="D65" i="11"/>
  <c r="D13" i="11"/>
  <c r="D19" i="11"/>
  <c r="D25" i="11"/>
  <c r="D31" i="11"/>
  <c r="D37" i="11"/>
  <c r="D43" i="11"/>
  <c r="D49" i="11"/>
  <c r="D55" i="11"/>
  <c r="D61" i="11"/>
  <c r="D67" i="11"/>
  <c r="D73" i="11"/>
  <c r="D79" i="11"/>
  <c r="D8" i="11"/>
  <c r="D14" i="11"/>
  <c r="D20" i="11"/>
  <c r="D26" i="11"/>
  <c r="D32" i="11"/>
  <c r="D38" i="11"/>
  <c r="D44" i="11"/>
  <c r="D50" i="11"/>
  <c r="D56" i="11"/>
  <c r="D62" i="11"/>
  <c r="D68" i="11"/>
  <c r="D74" i="11"/>
  <c r="D80" i="11"/>
  <c r="D9" i="11"/>
  <c r="D15" i="11"/>
  <c r="D21" i="11"/>
  <c r="D27" i="11"/>
  <c r="D33" i="11"/>
  <c r="D39" i="11"/>
  <c r="D45" i="11"/>
  <c r="D51" i="11"/>
  <c r="D57" i="11"/>
  <c r="D63" i="11"/>
  <c r="D69" i="11"/>
  <c r="D75" i="11"/>
  <c r="D3" i="11"/>
  <c r="D4" i="11"/>
  <c r="D16" i="11"/>
  <c r="D30" i="11"/>
  <c r="D6" i="11"/>
  <c r="D12" i="11"/>
  <c r="D36" i="11"/>
  <c r="D54" i="11"/>
  <c r="D71" i="11"/>
  <c r="D34" i="11"/>
  <c r="D18" i="11"/>
  <c r="D40" i="11"/>
  <c r="D58" i="11"/>
  <c r="D72" i="11"/>
  <c r="D52" i="11"/>
  <c r="D24" i="11"/>
  <c r="D42" i="11"/>
  <c r="D60" i="11"/>
  <c r="D76" i="11"/>
  <c r="D28" i="11"/>
  <c r="D46" i="11"/>
  <c r="D64" i="11"/>
  <c r="D77" i="11"/>
  <c r="D48" i="11"/>
  <c r="D66" i="11"/>
  <c r="D78" i="11"/>
  <c r="D70" i="11"/>
  <c r="B5" i="17"/>
  <c r="B5" i="14"/>
  <c r="B5" i="18"/>
  <c r="B5" i="19"/>
  <c r="B5" i="20"/>
  <c r="B5" i="16"/>
  <c r="N57" i="6"/>
  <c r="M57" i="6"/>
  <c r="O57" i="6"/>
  <c r="B20" i="11" l="1"/>
  <c r="B39" i="11"/>
  <c r="B73" i="11"/>
  <c r="B87" i="26" s="1"/>
  <c r="B47" i="11"/>
  <c r="B61" i="26" s="1"/>
  <c r="B11" i="11"/>
  <c r="B78" i="11"/>
  <c r="B92" i="26" s="1"/>
  <c r="B37" i="11"/>
  <c r="B52" i="11"/>
  <c r="B10" i="11"/>
  <c r="B26" i="11"/>
  <c r="B40" i="26" s="1"/>
  <c r="B42" i="11"/>
  <c r="B56" i="26" s="1"/>
  <c r="B6" i="11"/>
  <c r="B69" i="11"/>
  <c r="B83" i="26" s="1"/>
  <c r="B70" i="11"/>
  <c r="B27" i="11"/>
  <c r="B41" i="26" s="1"/>
  <c r="B34" i="11"/>
  <c r="B48" i="26" s="1"/>
  <c r="B68" i="11"/>
  <c r="B82" i="26" s="1"/>
  <c r="B28" i="11"/>
  <c r="B42" i="26" s="1"/>
  <c r="B16" i="11"/>
  <c r="B80" i="11"/>
  <c r="B94" i="26" s="1"/>
  <c r="B40" i="11"/>
  <c r="B54" i="26" s="1"/>
  <c r="B31" i="11"/>
  <c r="B45" i="26" s="1"/>
  <c r="B36" i="11"/>
  <c r="B50" i="26" s="1"/>
  <c r="B41" i="11"/>
  <c r="B55" i="26" s="1"/>
  <c r="B15" i="11"/>
  <c r="B25" i="11"/>
  <c r="B39" i="26" s="1"/>
  <c r="B30" i="11"/>
  <c r="B44" i="26" s="1"/>
  <c r="B35" i="11"/>
  <c r="B49" i="26" s="1"/>
  <c r="B45" i="11"/>
  <c r="B59" i="26" s="1"/>
  <c r="B46" i="11"/>
  <c r="B60" i="26" s="1"/>
  <c r="B75" i="11"/>
  <c r="B89" i="26" s="1"/>
  <c r="B55" i="11"/>
  <c r="B69" i="26" s="1"/>
  <c r="B60" i="11"/>
  <c r="B74" i="26" s="1"/>
  <c r="B65" i="11"/>
  <c r="B79" i="26" s="1"/>
  <c r="B58" i="11"/>
  <c r="B72" i="26" s="1"/>
  <c r="B33" i="11"/>
  <c r="B47" i="26" s="1"/>
  <c r="B44" i="11"/>
  <c r="B58" i="26" s="1"/>
  <c r="B76" i="11"/>
  <c r="B90" i="26" s="1"/>
  <c r="B4" i="11"/>
  <c r="B63" i="11"/>
  <c r="B77" i="26" s="1"/>
  <c r="B50" i="11"/>
  <c r="B64" i="26" s="1"/>
  <c r="B49" i="11"/>
  <c r="B63" i="26" s="1"/>
  <c r="B13" i="11"/>
  <c r="B54" i="11"/>
  <c r="B68" i="26" s="1"/>
  <c r="B18" i="11"/>
  <c r="B59" i="11"/>
  <c r="B73" i="26" s="1"/>
  <c r="B23" i="11"/>
  <c r="B37" i="26" s="1"/>
  <c r="B81" i="11"/>
  <c r="B95" i="26" s="1"/>
  <c r="B9" i="11"/>
  <c r="B8" i="11"/>
  <c r="B67" i="11"/>
  <c r="B81" i="26" s="1"/>
  <c r="B72" i="11"/>
  <c r="B86" i="26" s="1"/>
  <c r="B77" i="11"/>
  <c r="B91" i="26" s="1"/>
  <c r="B5" i="11"/>
  <c r="B57" i="11"/>
  <c r="B71" i="26" s="1"/>
  <c r="B38" i="11"/>
  <c r="B52" i="26" s="1"/>
  <c r="B61" i="11"/>
  <c r="B75" i="26" s="1"/>
  <c r="B66" i="11"/>
  <c r="B80" i="26" s="1"/>
  <c r="B71" i="11"/>
  <c r="B85" i="26" s="1"/>
  <c r="B62" i="11"/>
  <c r="B76" i="26" s="1"/>
  <c r="B56" i="11"/>
  <c r="B70" i="26" s="1"/>
  <c r="B14" i="11"/>
  <c r="B19" i="11"/>
  <c r="B24" i="11"/>
  <c r="B38" i="26" s="1"/>
  <c r="B29" i="11"/>
  <c r="B43" i="26" s="1"/>
  <c r="B22" i="11"/>
  <c r="B36" i="26" s="1"/>
  <c r="B21" i="11"/>
  <c r="B35" i="26" s="1"/>
  <c r="B32" i="11"/>
  <c r="B46" i="26" s="1"/>
  <c r="B64" i="11"/>
  <c r="B78" i="26" s="1"/>
  <c r="B74" i="11"/>
  <c r="B88" i="26" s="1"/>
  <c r="B51" i="11"/>
  <c r="B65" i="26" s="1"/>
  <c r="B79" i="11"/>
  <c r="B93" i="26" s="1"/>
  <c r="B43" i="11"/>
  <c r="B57" i="26" s="1"/>
  <c r="B7" i="11"/>
  <c r="B48" i="11"/>
  <c r="B62" i="26" s="1"/>
  <c r="B12" i="11"/>
  <c r="B53" i="11"/>
  <c r="B67" i="26" s="1"/>
  <c r="B17" i="11"/>
  <c r="B3" i="11"/>
  <c r="B17" i="26" s="1"/>
  <c r="B84" i="26"/>
  <c r="B51" i="26"/>
  <c r="B66" i="26"/>
  <c r="B53" i="26"/>
  <c r="O94" i="6"/>
  <c r="H4" i="6" s="1"/>
  <c r="M94" i="6"/>
  <c r="F4" i="6" s="1"/>
  <c r="N94" i="6"/>
  <c r="G4" i="6" s="1"/>
  <c r="B31" i="26" l="1"/>
  <c r="B19" i="26"/>
  <c r="B26" i="26"/>
  <c r="B23" i="26"/>
  <c r="B27" i="26"/>
  <c r="B18" i="26"/>
  <c r="B25" i="26"/>
  <c r="B30" i="26"/>
  <c r="B22" i="26"/>
  <c r="B20" i="26"/>
  <c r="B32" i="26"/>
  <c r="B28" i="26"/>
  <c r="B29" i="26"/>
  <c r="B34" i="26"/>
  <c r="B33" i="26"/>
  <c r="B21" i="26"/>
  <c r="B24" i="26"/>
  <c r="A26" i="25"/>
  <c r="H26" i="25" s="1"/>
  <c r="H26" i="23"/>
  <c r="A202" i="3"/>
  <c r="L6" i="6"/>
  <c r="L7" i="6"/>
  <c r="L9" i="6"/>
  <c r="L10" i="6"/>
  <c r="L11" i="6"/>
  <c r="L12" i="6"/>
  <c r="L14" i="6"/>
  <c r="L15" i="6"/>
  <c r="L16" i="6"/>
  <c r="L17" i="6"/>
  <c r="L19" i="6"/>
  <c r="L20" i="6"/>
  <c r="L21" i="6"/>
  <c r="L22" i="6"/>
  <c r="L24" i="6"/>
  <c r="L25" i="6"/>
  <c r="L26" i="6"/>
  <c r="L27" i="6"/>
  <c r="L28" i="6"/>
  <c r="L29" i="6"/>
  <c r="L30" i="6"/>
  <c r="L36" i="6"/>
  <c r="L37" i="6"/>
  <c r="L38" i="6"/>
  <c r="L40" i="6"/>
  <c r="L41" i="6"/>
  <c r="L42" i="6"/>
  <c r="L43" i="6"/>
  <c r="L44" i="6"/>
  <c r="L45" i="6"/>
  <c r="L46" i="6"/>
  <c r="L47" i="6"/>
  <c r="L48" i="6"/>
  <c r="L49" i="6"/>
  <c r="L50" i="6"/>
  <c r="L51" i="6"/>
  <c r="L52" i="6"/>
  <c r="L53" i="6"/>
  <c r="L58" i="6"/>
  <c r="L59" i="6"/>
  <c r="L60" i="6"/>
  <c r="L62" i="6"/>
  <c r="L63" i="6"/>
  <c r="L65" i="6"/>
  <c r="L66" i="6"/>
  <c r="L67" i="6"/>
  <c r="L68" i="6"/>
  <c r="L70" i="6"/>
  <c r="L71" i="6"/>
  <c r="L72" i="6"/>
  <c r="L73" i="6"/>
  <c r="L74" i="6"/>
  <c r="L75" i="6"/>
  <c r="L77" i="6"/>
  <c r="L78" i="6"/>
  <c r="L79" i="6"/>
  <c r="K7" i="6"/>
  <c r="K9" i="6"/>
  <c r="K10" i="6"/>
  <c r="K11" i="6"/>
  <c r="K12" i="6"/>
  <c r="K14" i="6"/>
  <c r="K15" i="6"/>
  <c r="K16" i="6"/>
  <c r="K17" i="6"/>
  <c r="K19" i="6"/>
  <c r="K20" i="6"/>
  <c r="K21" i="6"/>
  <c r="K22" i="6"/>
  <c r="K24" i="6"/>
  <c r="K25" i="6"/>
  <c r="K26" i="6"/>
  <c r="K27" i="6"/>
  <c r="K28" i="6"/>
  <c r="K29" i="6"/>
  <c r="K30" i="6"/>
  <c r="K36" i="6"/>
  <c r="K37" i="6"/>
  <c r="K38" i="6"/>
  <c r="K40" i="6"/>
  <c r="K41" i="6"/>
  <c r="K42" i="6"/>
  <c r="K43" i="6"/>
  <c r="K44" i="6"/>
  <c r="K45" i="6"/>
  <c r="K46" i="6"/>
  <c r="K47" i="6"/>
  <c r="K48" i="6"/>
  <c r="K49" i="6"/>
  <c r="K50" i="6"/>
  <c r="K51" i="6"/>
  <c r="K52" i="6"/>
  <c r="K53" i="6"/>
  <c r="K58" i="6"/>
  <c r="K59" i="6"/>
  <c r="K60" i="6"/>
  <c r="K62" i="6"/>
  <c r="K63" i="6"/>
  <c r="K65" i="6"/>
  <c r="K66" i="6"/>
  <c r="K67" i="6"/>
  <c r="K68" i="6"/>
  <c r="K70" i="6"/>
  <c r="K71" i="6"/>
  <c r="K72" i="6"/>
  <c r="K73" i="6"/>
  <c r="K74" i="6"/>
  <c r="K75" i="6"/>
  <c r="K77" i="6"/>
  <c r="K78" i="6"/>
  <c r="K79" i="6"/>
  <c r="K6" i="6"/>
  <c r="J7" i="6"/>
  <c r="J9" i="6"/>
  <c r="J10" i="6"/>
  <c r="J11" i="6"/>
  <c r="J12" i="6"/>
  <c r="J14" i="6"/>
  <c r="J15" i="6"/>
  <c r="J16" i="6"/>
  <c r="J17" i="6"/>
  <c r="J19" i="6"/>
  <c r="J20" i="6"/>
  <c r="J21" i="6"/>
  <c r="J22" i="6"/>
  <c r="J24" i="6"/>
  <c r="J25" i="6"/>
  <c r="J26" i="6"/>
  <c r="J27" i="6"/>
  <c r="J28" i="6"/>
  <c r="J29" i="6"/>
  <c r="J30" i="6"/>
  <c r="J36" i="6"/>
  <c r="J37" i="6"/>
  <c r="J38" i="6"/>
  <c r="J40" i="6"/>
  <c r="J41" i="6"/>
  <c r="J42" i="6"/>
  <c r="J43" i="6"/>
  <c r="J44" i="6"/>
  <c r="J45" i="6"/>
  <c r="J46" i="6"/>
  <c r="J47" i="6"/>
  <c r="J48" i="6"/>
  <c r="J49" i="6"/>
  <c r="J50" i="6"/>
  <c r="J51" i="6"/>
  <c r="J52" i="6"/>
  <c r="J53" i="6"/>
  <c r="J58" i="6"/>
  <c r="J60" i="6"/>
  <c r="J62" i="6"/>
  <c r="J63" i="6"/>
  <c r="J65" i="6"/>
  <c r="J66" i="6"/>
  <c r="J67" i="6"/>
  <c r="J68" i="6"/>
  <c r="J70" i="6"/>
  <c r="J71" i="6"/>
  <c r="J72" i="6"/>
  <c r="J73" i="6"/>
  <c r="J74" i="6"/>
  <c r="J75" i="6"/>
  <c r="J77" i="6"/>
  <c r="J78" i="6"/>
  <c r="J79" i="6"/>
  <c r="J6" i="6"/>
  <c r="J57" i="6" l="1"/>
  <c r="H42" i="23"/>
  <c r="G42" i="23"/>
  <c r="A42" i="25"/>
  <c r="G42" i="25" s="1"/>
  <c r="H31" i="23"/>
  <c r="A31" i="25"/>
  <c r="H27" i="23"/>
  <c r="A27" i="25"/>
  <c r="A35" i="25"/>
  <c r="G35" i="25" s="1"/>
  <c r="H35" i="23"/>
  <c r="G35" i="23"/>
  <c r="H33" i="23"/>
  <c r="G33" i="23"/>
  <c r="A33" i="25"/>
  <c r="G33" i="25" s="1"/>
  <c r="G41" i="23"/>
  <c r="A41" i="25"/>
  <c r="G41" i="25" s="1"/>
  <c r="H41" i="23"/>
  <c r="H36" i="23"/>
  <c r="A36" i="25"/>
  <c r="G36" i="25" s="1"/>
  <c r="G36" i="23"/>
  <c r="H30" i="23"/>
  <c r="A30" i="25"/>
  <c r="G38" i="23"/>
  <c r="H38" i="23"/>
  <c r="A38" i="25"/>
  <c r="G38" i="25" s="1"/>
  <c r="A29" i="25"/>
  <c r="H29" i="23"/>
  <c r="G34" i="23"/>
  <c r="A34" i="25"/>
  <c r="G34" i="25" s="1"/>
  <c r="H34" i="23"/>
  <c r="G40" i="23"/>
  <c r="A40" i="25"/>
  <c r="G40" i="25" s="1"/>
  <c r="H40" i="23"/>
  <c r="G37" i="23"/>
  <c r="H37" i="23"/>
  <c r="A37" i="25"/>
  <c r="G37" i="25" s="1"/>
  <c r="A43" i="25"/>
  <c r="G43" i="25" s="1"/>
  <c r="G43" i="23"/>
  <c r="H43" i="23"/>
  <c r="A39" i="25"/>
  <c r="G39" i="25" s="1"/>
  <c r="G39" i="23"/>
  <c r="H39" i="23"/>
  <c r="A28" i="25"/>
  <c r="H28" i="23"/>
  <c r="G32" i="23"/>
  <c r="H32" i="23"/>
  <c r="A32" i="25"/>
  <c r="G32" i="25" s="1"/>
  <c r="K88" i="6"/>
  <c r="L88" i="6"/>
  <c r="J88" i="6"/>
  <c r="G47" i="25"/>
  <c r="I47" i="25" s="1"/>
  <c r="G46" i="25"/>
  <c r="I46" i="25" s="1"/>
  <c r="G45" i="25"/>
  <c r="I45" i="25" s="1"/>
  <c r="G26" i="25"/>
  <c r="I26" i="25" s="1"/>
  <c r="G46" i="23"/>
  <c r="I46" i="23" s="1"/>
  <c r="G45" i="23"/>
  <c r="I45" i="23" s="1"/>
  <c r="G28" i="23"/>
  <c r="G30" i="23"/>
  <c r="G27" i="23"/>
  <c r="G26" i="23"/>
  <c r="I26" i="23" s="1"/>
  <c r="G47" i="23"/>
  <c r="I47" i="23" s="1"/>
  <c r="G31" i="23"/>
  <c r="G29" i="23"/>
  <c r="K57" i="6"/>
  <c r="L57" i="6"/>
  <c r="A3" i="3"/>
  <c r="I40" i="23" l="1"/>
  <c r="I33" i="23"/>
  <c r="J94" i="6"/>
  <c r="C4" i="6" s="1"/>
  <c r="I54" i="23"/>
  <c r="I28" i="23"/>
  <c r="H28" i="25"/>
  <c r="G28" i="25"/>
  <c r="H31" i="25"/>
  <c r="G31" i="25"/>
  <c r="H30" i="25"/>
  <c r="G30" i="25"/>
  <c r="H29" i="25"/>
  <c r="G29" i="25"/>
  <c r="H27" i="25"/>
  <c r="G27" i="25"/>
  <c r="I37" i="23"/>
  <c r="I42" i="23"/>
  <c r="I39" i="23"/>
  <c r="I35" i="23"/>
  <c r="I27" i="23"/>
  <c r="I29" i="23"/>
  <c r="I30" i="23"/>
  <c r="H43" i="25"/>
  <c r="H37" i="25"/>
  <c r="H34" i="25"/>
  <c r="H39" i="25"/>
  <c r="I34" i="23"/>
  <c r="I32" i="23"/>
  <c r="I41" i="23"/>
  <c r="H35" i="25"/>
  <c r="H38" i="25"/>
  <c r="H36" i="25"/>
  <c r="H32" i="25"/>
  <c r="I38" i="23"/>
  <c r="I31" i="23"/>
  <c r="H41" i="25"/>
  <c r="H42" i="25"/>
  <c r="I43" i="23"/>
  <c r="H40" i="25"/>
  <c r="I36" i="23"/>
  <c r="H33" i="25"/>
  <c r="L94" i="6"/>
  <c r="E4" i="6" s="1"/>
  <c r="B3" i="8"/>
  <c r="K94" i="6"/>
  <c r="D4" i="6" s="1"/>
  <c r="B2" i="8"/>
  <c r="I53" i="23" l="1"/>
  <c r="I53" i="25" s="1"/>
  <c r="I31" i="25"/>
  <c r="I27" i="25"/>
  <c r="I30" i="25"/>
  <c r="I28" i="25"/>
  <c r="I29" i="25"/>
  <c r="I40" i="25"/>
  <c r="I41" i="25"/>
  <c r="I34" i="25"/>
  <c r="I33" i="25"/>
  <c r="I38" i="25"/>
  <c r="I36" i="25"/>
  <c r="I37" i="25"/>
  <c r="I42" i="25"/>
  <c r="I39" i="25"/>
  <c r="I43" i="25"/>
  <c r="I32" i="25"/>
  <c r="I35" i="25"/>
  <c r="I54" i="25"/>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4" i="3"/>
  <c r="A5" i="3"/>
  <c r="G62" i="23" l="1"/>
  <c r="G62" i="25" s="1"/>
  <c r="A203" i="3"/>
  <c r="B4" i="8" s="1"/>
  <c r="GZ18" i="6"/>
  <c r="CW4" i="6"/>
  <c r="CV4" i="6"/>
  <c r="CU4" i="6"/>
  <c r="CT4" i="6"/>
  <c r="CS4" i="6"/>
  <c r="CR4" i="6"/>
  <c r="CQ4" i="6"/>
  <c r="CP4" i="6"/>
  <c r="CO4" i="6"/>
  <c r="CN4" i="6"/>
  <c r="CM4" i="6"/>
  <c r="CL4" i="6"/>
  <c r="CK4" i="6"/>
  <c r="CJ4" i="6"/>
  <c r="CI4" i="6"/>
  <c r="CH4" i="6"/>
  <c r="CG4" i="6"/>
  <c r="CF4" i="6"/>
  <c r="CE4" i="6"/>
  <c r="CD4" i="6"/>
  <c r="CC4" i="6"/>
  <c r="CB4" i="6"/>
  <c r="CA4" i="6"/>
  <c r="BZ4" i="6"/>
  <c r="BY4" i="6"/>
  <c r="BX4" i="6"/>
  <c r="BW4" i="6"/>
  <c r="BV4" i="6"/>
  <c r="BU4" i="6"/>
  <c r="BT4" i="6"/>
  <c r="BS4" i="6"/>
  <c r="BR4" i="6"/>
  <c r="BQ4" i="6"/>
  <c r="BP4" i="6"/>
  <c r="BO4" i="6"/>
  <c r="BN4" i="6"/>
  <c r="BM4" i="6"/>
  <c r="BL4" i="6"/>
  <c r="BK4" i="6"/>
  <c r="BJ4" i="6"/>
  <c r="BI4" i="6"/>
  <c r="BH4" i="6"/>
  <c r="BG4" i="6"/>
  <c r="BF4" i="6"/>
  <c r="BE4" i="6"/>
  <c r="BD4" i="6"/>
  <c r="BC4" i="6"/>
  <c r="BB4" i="6"/>
  <c r="BA4" i="6"/>
  <c r="AZ4" i="6"/>
  <c r="AY4" i="6"/>
  <c r="AX4" i="6"/>
  <c r="AW4" i="6"/>
  <c r="AV4" i="6"/>
  <c r="AU4" i="6"/>
  <c r="AT4" i="6"/>
  <c r="AS4" i="6"/>
  <c r="AR4" i="6"/>
  <c r="AQ4" i="6"/>
  <c r="AP4" i="6"/>
  <c r="AO4" i="6"/>
  <c r="AN4" i="6"/>
  <c r="AM4" i="6"/>
  <c r="AL4" i="6"/>
  <c r="AK4" i="6"/>
  <c r="AJ4" i="6"/>
  <c r="AI4" i="6"/>
  <c r="AH4" i="6"/>
  <c r="AG4" i="6"/>
  <c r="AF4" i="6"/>
  <c r="AE4" i="6"/>
  <c r="AD4" i="6"/>
  <c r="AC4" i="6"/>
  <c r="AB4" i="6"/>
  <c r="AA4" i="6"/>
  <c r="Z4" i="6"/>
  <c r="Y4" i="6"/>
  <c r="X4" i="6"/>
  <c r="W4" i="6"/>
  <c r="V4" i="6"/>
  <c r="U4" i="6"/>
  <c r="T4" i="6"/>
  <c r="S4" i="6"/>
  <c r="R4" i="6"/>
  <c r="Q4" i="6"/>
  <c r="P4" i="6"/>
  <c r="O4" i="6"/>
  <c r="N4" i="6"/>
  <c r="M4" i="6"/>
  <c r="L4" i="6"/>
  <c r="K4" i="6"/>
  <c r="J4" i="6"/>
  <c r="I4" i="6"/>
  <c r="I8" i="23" l="1"/>
  <c r="HA18" i="6"/>
  <c r="B2" i="10"/>
  <c r="G57" i="23" l="1"/>
  <c r="G57" i="25" s="1"/>
  <c r="G56" i="23"/>
  <c r="G55" i="23"/>
  <c r="I7" i="25"/>
  <c r="B4" i="26"/>
  <c r="GZ82" i="6"/>
  <c r="GZ83" i="6"/>
  <c r="GZ76" i="6"/>
  <c r="GZ78" i="6"/>
  <c r="GZ79" i="6"/>
  <c r="GZ80" i="6"/>
  <c r="B53" i="10"/>
  <c r="B57" i="10"/>
  <c r="B58" i="10"/>
  <c r="B61" i="10"/>
  <c r="B62" i="10"/>
  <c r="B8" i="10"/>
  <c r="B9" i="10"/>
  <c r="GZ75" i="6"/>
  <c r="GZ38" i="6"/>
  <c r="GZ43" i="6"/>
  <c r="G55" i="25" l="1"/>
  <c r="I55" i="23"/>
  <c r="I56" i="23"/>
  <c r="I56" i="25" s="1"/>
  <c r="G56" i="25"/>
  <c r="B48" i="10"/>
  <c r="B44" i="10"/>
  <c r="B52" i="10"/>
  <c r="B47" i="10"/>
  <c r="B24" i="10"/>
  <c r="B46" i="10"/>
  <c r="B25" i="10"/>
  <c r="HA82" i="6"/>
  <c r="HA75" i="6"/>
  <c r="HA38" i="6"/>
  <c r="HA78" i="6"/>
  <c r="B56" i="10"/>
  <c r="HA80" i="6"/>
  <c r="HA76" i="6"/>
  <c r="B60" i="10"/>
  <c r="B51" i="10"/>
  <c r="HA83" i="6"/>
  <c r="HA79" i="6"/>
  <c r="B59" i="10"/>
  <c r="B55" i="10"/>
  <c r="B49" i="10"/>
  <c r="B45" i="10"/>
  <c r="B22" i="10"/>
  <c r="HA43" i="6"/>
  <c r="A201" i="3"/>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GZ10" i="6"/>
  <c r="GZ11" i="6"/>
  <c r="GZ12" i="6"/>
  <c r="GZ13" i="6"/>
  <c r="GZ14" i="6"/>
  <c r="GZ15" i="6"/>
  <c r="GZ16" i="6"/>
  <c r="GZ17" i="6"/>
  <c r="GZ24" i="6"/>
  <c r="GZ25" i="6"/>
  <c r="GZ35" i="6"/>
  <c r="GZ37" i="6"/>
  <c r="GZ40" i="6"/>
  <c r="GZ44" i="6"/>
  <c r="GZ45" i="6"/>
  <c r="GZ46" i="6"/>
  <c r="GZ51" i="6"/>
  <c r="GZ57" i="6"/>
  <c r="GZ67" i="6"/>
  <c r="GZ69" i="6"/>
  <c r="GZ59" i="6"/>
  <c r="GZ60" i="6"/>
  <c r="GZ61" i="6"/>
  <c r="GZ71" i="6"/>
  <c r="GZ74" i="6"/>
  <c r="B18" i="10"/>
  <c r="B20" i="10"/>
  <c r="B27" i="10"/>
  <c r="GZ9" i="6"/>
  <c r="A189" i="8"/>
  <c r="A190" i="8"/>
  <c r="A191" i="8"/>
  <c r="A192" i="8"/>
  <c r="I55" i="25" l="1"/>
  <c r="G60" i="23"/>
  <c r="G60" i="25" s="1"/>
  <c r="G63" i="23"/>
  <c r="G63" i="25" s="1"/>
  <c r="HA40" i="6"/>
  <c r="B36" i="10"/>
  <c r="B14" i="10"/>
  <c r="B39" i="10"/>
  <c r="B35" i="10"/>
  <c r="B30" i="10"/>
  <c r="B21" i="10"/>
  <c r="B31" i="10"/>
  <c r="B38" i="10"/>
  <c r="B34" i="10"/>
  <c r="B41" i="10"/>
  <c r="B43" i="10"/>
  <c r="B16" i="10"/>
  <c r="B42" i="10"/>
  <c r="B37" i="10"/>
  <c r="B32" i="10"/>
  <c r="B28" i="10"/>
  <c r="B15" i="10"/>
  <c r="B4" i="10"/>
  <c r="HA25" i="6"/>
  <c r="B17" i="10"/>
  <c r="HA15" i="6"/>
  <c r="B13" i="10"/>
  <c r="HA12" i="6"/>
  <c r="B7" i="10"/>
  <c r="HA14" i="6"/>
  <c r="B12" i="10"/>
  <c r="B26" i="10"/>
  <c r="HA45" i="6"/>
  <c r="B29" i="10"/>
  <c r="B23" i="10"/>
  <c r="B10" i="10"/>
  <c r="HA11" i="6"/>
  <c r="B6" i="10"/>
  <c r="HA10" i="6"/>
  <c r="B5" i="10"/>
  <c r="HA9" i="6"/>
  <c r="HA51" i="6"/>
  <c r="HA37" i="6"/>
  <c r="HA13" i="6"/>
  <c r="HA61" i="6"/>
  <c r="HA60" i="6"/>
  <c r="HA74" i="6"/>
  <c r="HA69" i="6"/>
  <c r="HA35" i="6"/>
  <c r="HA57" i="6"/>
  <c r="HA16" i="6"/>
  <c r="HA71" i="6"/>
  <c r="HA46" i="6"/>
  <c r="HA59" i="6"/>
  <c r="HA67" i="6"/>
  <c r="HA44" i="6"/>
  <c r="HA24" i="6"/>
  <c r="HA17" i="6"/>
  <c r="I65" i="25" l="1"/>
  <c r="I65" i="23"/>
  <c r="HA92" i="6"/>
  <c r="HA91" i="6"/>
  <c r="C2" i="8" l="1"/>
  <c r="D2" i="8" s="1"/>
  <c r="C3" i="8"/>
  <c r="C4" i="8"/>
  <c r="B5" i="8" l="1"/>
  <c r="D3" i="8"/>
  <c r="D4" i="8"/>
  <c r="C5" i="8"/>
  <c r="D5" i="8" l="1"/>
</calcChain>
</file>

<file path=xl/sharedStrings.xml><?xml version="1.0" encoding="utf-8"?>
<sst xmlns="http://schemas.openxmlformats.org/spreadsheetml/2006/main" count="394" uniqueCount="272">
  <si>
    <t xml:space="preserve">   </t>
  </si>
  <si>
    <t>Produkt</t>
  </si>
  <si>
    <t>Adresszusatz</t>
  </si>
  <si>
    <t>Lfd. Nr.</t>
  </si>
  <si>
    <t>Adressdaten der TeilnehmerInnen</t>
  </si>
  <si>
    <t>Einzelpreis netto</t>
  </si>
  <si>
    <t>hausgemachte Crostini-Chips</t>
  </si>
  <si>
    <t>hausgemachter Vitalriegel</t>
  </si>
  <si>
    <t>Getränke</t>
  </si>
  <si>
    <t>Desserts &amp; Süßes</t>
  </si>
  <si>
    <t>Gourmet Delivery
by DEKHALU</t>
  </si>
  <si>
    <t>Speisen</t>
  </si>
  <si>
    <t xml:space="preserve">Bezeichnung </t>
  </si>
  <si>
    <t>Summe netto</t>
  </si>
  <si>
    <t>Summe brutto</t>
  </si>
  <si>
    <t>Gesamt</t>
  </si>
  <si>
    <t>herzhafter Muffin mit mediterranem Gemüse</t>
  </si>
  <si>
    <t>Karotten-Nuss-Muffin</t>
  </si>
  <si>
    <t>One Pot Gerichte</t>
  </si>
  <si>
    <t>Beef-Meatballs in Pilzrahm mit Kartoffel-Kräuter-Stampf | 400 ml</t>
  </si>
  <si>
    <t>Bouillabaisse - Provenzalische Fischsuppe | 400 ml</t>
  </si>
  <si>
    <t>Butter-Chicken in würziger Sauce mit Reiscookie | 400 ml</t>
  </si>
  <si>
    <t>Erbsen-Koriander-Suppe mit Haselnusscroutons | 400 ml</t>
  </si>
  <si>
    <t>Hasenragout mit violetten Karotten &amp; Kartoffelpuffer | 400 ml</t>
  </si>
  <si>
    <t>Oma's Linseneintopf | 400 ml</t>
  </si>
  <si>
    <t>Polentaknödel in Rahmspinat | 400 ml</t>
  </si>
  <si>
    <t>Feine Pralinen | 4 Stück</t>
  </si>
  <si>
    <t>Feine Pralinen | 9 Stück</t>
  </si>
  <si>
    <t>Grießflammerie mit Birnenkompott | 150 ml</t>
  </si>
  <si>
    <t>Porridge mit Kokosmilch und Mandel-Cranberry-Topping | 150 ml</t>
  </si>
  <si>
    <t>Schokocreme mit Olivenöl &amp; Fleur de Sel | 150 ml</t>
  </si>
  <si>
    <t>Schoko-Muffin mit Portwein</t>
  </si>
  <si>
    <t>Feinkost &amp; Snacks</t>
  </si>
  <si>
    <t>Dattel-Apfel-Chutney  | 150 ml</t>
  </si>
  <si>
    <t>Dried Lemon, Lime &amp; Orange | Bio</t>
  </si>
  <si>
    <t>getrocknete Früchte  | 125 g</t>
  </si>
  <si>
    <t>Grünkohl Pesto | 150 ml</t>
  </si>
  <si>
    <t>Höhlengreyerzer Premier Cru 45% |100 g</t>
  </si>
  <si>
    <t>Sommelier Ziegenzauber Lavendel 50% | Käsewolf | 100 g</t>
  </si>
  <si>
    <t>Marokkanisches Olivenöl | intensiv | 200 ml</t>
  </si>
  <si>
    <t>Nussmix gesalzen | 100 g</t>
  </si>
  <si>
    <t>Oliven-Walnuss-Tapenade | 150 ml</t>
  </si>
  <si>
    <t>Saisonales Antipasti-Gemüse | 400 ml</t>
  </si>
  <si>
    <t>hausgemachte Getränke</t>
  </si>
  <si>
    <t>Dark'n Stormy | Cocktail</t>
  </si>
  <si>
    <t>Hausgemachter Bratapfel-Eistee | 400 ml</t>
  </si>
  <si>
    <t>Hausgemachter Hibiskus-Eistee | 400 ml</t>
  </si>
  <si>
    <t>Ich muss noch fahren | alkohlfreier Cocktail</t>
  </si>
  <si>
    <t>Karotten-Ingwer-Smoothie | 150 ml</t>
  </si>
  <si>
    <t>Tannenspitzen-Sirup | 200 ml</t>
  </si>
  <si>
    <t>Champagner | Billecart-Salmon | Brut Rose | 0,375 l</t>
  </si>
  <si>
    <t>Champagner | Legras &amp; Haas | 0,75 l</t>
  </si>
  <si>
    <t>Rosewein | Chateau Saint-Roch | Le Rose |  0,75 l</t>
  </si>
  <si>
    <t>Rotwein | Weingut Rings  VDP | Der Rote Hut | 0,75 l</t>
  </si>
  <si>
    <t>Secco | Sekthaus Krack | Deidesheim | Pfalz | 0,75 l</t>
  </si>
  <si>
    <t>Bier</t>
  </si>
  <si>
    <t>Bosch Lager Hell | 2 x 0,33 l</t>
  </si>
  <si>
    <t>Bosch Pils | 2 x 0,33 l</t>
  </si>
  <si>
    <t>Bosch Weizen | 2 x 0,5 l</t>
  </si>
  <si>
    <t>Spirits &amp; Filler</t>
  </si>
  <si>
    <t>Bundle | Bobby's Gin meets Aqua Monaco | 2 Drinks</t>
  </si>
  <si>
    <t>Bundle | Gin Erlebnis | 6-8 Drinks</t>
  </si>
  <si>
    <t>Bundle | Monkey 47 meets Dr. Polidori | 2 Drinks</t>
  </si>
  <si>
    <t>Bundle | Tonka Handcraftet meets Aqua Monaco | 2 Drinks</t>
  </si>
  <si>
    <t>Spirits | deicht | Emmerkorn mit Herz | 500 ml</t>
  </si>
  <si>
    <t>Spirits | Gießen Dry Gin | 0,5 l</t>
  </si>
  <si>
    <t>Tonic | Aqua Monaco | Tonic Water | Organic | 2 x 0,23 l</t>
  </si>
  <si>
    <t>Tonic | Dr. Polidori | Cucumber Tonic | fruchtig | 2 x 0,2</t>
  </si>
  <si>
    <t>Wein, Champagner, Traubensaft</t>
  </si>
  <si>
    <t>Weißer Winzer-Traubensaft | Deutschland | 0,75 l</t>
  </si>
  <si>
    <t>Weißwein |  Weingut Spreitzer VDP  | Muschelkalk Riesling | Rheinhessen | 0,75 l</t>
  </si>
  <si>
    <t>Weißwein | Aura by Henrici | Weisser Burgunder | Rheinhessen | 0,75 l</t>
  </si>
  <si>
    <t>Weißwein | Weingut Crass | 60/40 | Rheingau 0,75 l</t>
  </si>
  <si>
    <t>Firma</t>
  </si>
  <si>
    <t>GD Shop Bestellungen Speisen</t>
  </si>
  <si>
    <t>hallo@gourmetdelivery.de</t>
  </si>
  <si>
    <t>Bitte speichert diese Datei ab und sendet sie an:</t>
  </si>
  <si>
    <t>Bemerkungen &amp; Wünsche</t>
  </si>
  <si>
    <t>USt.</t>
  </si>
  <si>
    <t>Beispiel AG</t>
  </si>
  <si>
    <t>Anzahl</t>
  </si>
  <si>
    <t>Snacks</t>
  </si>
  <si>
    <t>Firma
(bei Büroadressen)</t>
  </si>
  <si>
    <t>Box 1</t>
  </si>
  <si>
    <t>Box 2</t>
  </si>
  <si>
    <t>Box 3</t>
  </si>
  <si>
    <t>Menge</t>
  </si>
  <si>
    <t>*Für Express und/oder Auslandssendungen fallen zusätzliche Kosten an. Bitte beachtet den Reiter "Versandhinweise".</t>
  </si>
  <si>
    <t>Zusätzliche Versandoptionen | auf Anfrage</t>
  </si>
  <si>
    <t>Box 4</t>
  </si>
  <si>
    <t>Box 5</t>
  </si>
  <si>
    <t>Box 6</t>
  </si>
  <si>
    <t>Box</t>
  </si>
  <si>
    <t>Versandhinweise</t>
  </si>
  <si>
    <t>Box 1, Box 2, Box 3
Box 4, Box 5, Box 6</t>
  </si>
  <si>
    <t>Versand in das EU-Ausland: ab zzgl. 5,00 € pro Paket</t>
  </si>
  <si>
    <t>Box &amp; Referenz auf Versandetikett</t>
  </si>
  <si>
    <t>Gourmet</t>
  </si>
  <si>
    <t>Delivery</t>
  </si>
  <si>
    <t>Gourmet Delivery by DEKHALU</t>
  </si>
  <si>
    <t>Eventdatum</t>
  </si>
  <si>
    <t>Versanddatum</t>
  </si>
  <si>
    <t>Rechnung</t>
  </si>
  <si>
    <t>TeilnehmerInnen</t>
  </si>
  <si>
    <t>Angebot</t>
  </si>
  <si>
    <t>Name</t>
  </si>
  <si>
    <t>Pfad</t>
  </si>
  <si>
    <t>Speisen (7% MwSt.)</t>
  </si>
  <si>
    <t>Einzelpreis
netto</t>
  </si>
  <si>
    <t>Summe</t>
  </si>
  <si>
    <t>Getränke (19% MwSt.)</t>
  </si>
  <si>
    <t>Pos.</t>
  </si>
  <si>
    <t>Bezeichnung</t>
  </si>
  <si>
    <t>Versandkosten | UPS Standard Deutschland | CO2-neutral</t>
  </si>
  <si>
    <t>Optional</t>
  </si>
  <si>
    <t>Gesamt netto</t>
  </si>
  <si>
    <t>zzgl. Umsatzsteuer 7 % für Speisen</t>
  </si>
  <si>
    <t>zzgl. Umsatzsteuer 19 % für Getränke, Versand- und Verpackungskosten</t>
  </si>
  <si>
    <t>Gesamtbetrag</t>
  </si>
  <si>
    <t>Bei Rückfragen stehe ich Ihnen gerne zur Verfügung.</t>
  </si>
  <si>
    <t>Mit besten Grüßen</t>
  </si>
  <si>
    <t>Lucius Kleene</t>
  </si>
  <si>
    <t>Rechnungsnummer</t>
  </si>
  <si>
    <t>Rechnungsdatum</t>
  </si>
  <si>
    <t>Rechnung Nr.</t>
  </si>
  <si>
    <t>Virtuelles Event am</t>
  </si>
  <si>
    <t>Sehr geehrte Damen und Herren,</t>
  </si>
  <si>
    <t>vielen Dank für Ihr Vertrauen und Ihre Bestellung.</t>
  </si>
  <si>
    <t>Wir stellen Ihnen hiermit folgende Leistung in Rechnung:</t>
  </si>
  <si>
    <t>Rechnungsnummer eingeben</t>
  </si>
  <si>
    <t>Rechnungsdatum eingeben</t>
  </si>
  <si>
    <t>Firma*</t>
  </si>
  <si>
    <t>Straße &amp; Hausnummer*</t>
  </si>
  <si>
    <t>PLZ &amp; Ort*</t>
  </si>
  <si>
    <t>Rechnungsadresse*</t>
  </si>
  <si>
    <t>Zahlungsbedingungen: Zahlung innerhalb von 7 Tagen ab Rechnungseingang.</t>
  </si>
  <si>
    <t>DEKHALU Gastro &amp; Event GbR</t>
  </si>
  <si>
    <t>Markt 7</t>
  </si>
  <si>
    <t>64807 Dieburg</t>
  </si>
  <si>
    <t>Tel.: 0170 9095747</t>
  </si>
  <si>
    <t>E: hallo@gourmetdelivery.de</t>
  </si>
  <si>
    <t>Bankverbindung</t>
  </si>
  <si>
    <t xml:space="preserve">IBAN DE19508526510132500505 </t>
  </si>
  <si>
    <t>Sparkasse Dieburg</t>
  </si>
  <si>
    <t xml:space="preserve">BIC HELADEF1DIE </t>
  </si>
  <si>
    <t xml:space="preserve">Ust-ID: DE305707114 </t>
  </si>
  <si>
    <t>Steuernummer: 831130088</t>
  </si>
  <si>
    <t>Vorname &amp; Name*</t>
  </si>
  <si>
    <t>PLZ*</t>
  </si>
  <si>
    <t>Ort*</t>
  </si>
  <si>
    <t>Emailadresse zur Paketnachverfolgung*</t>
  </si>
  <si>
    <t>Hausgemachte Feinkost &amp; Snacks</t>
  </si>
  <si>
    <t>Cocktails &amp; Londrinks &amp; Glühwein &amp; Wein &amp; Sekt</t>
  </si>
  <si>
    <t>Anzahl Box 1</t>
  </si>
  <si>
    <t>Kunde</t>
  </si>
  <si>
    <t>Anzahl Box 2</t>
  </si>
  <si>
    <t>Anzahl Box 3</t>
  </si>
  <si>
    <t>Anzahl Box 5</t>
  </si>
  <si>
    <t>Anzahl Box 4</t>
  </si>
  <si>
    <t>Anzahl Box 6</t>
  </si>
  <si>
    <t>Anzahl Pakete</t>
  </si>
  <si>
    <t>Le Tribute Olive Lemonade | 0,2 L</t>
  </si>
  <si>
    <t>Alkoholfreie Getränke</t>
  </si>
  <si>
    <t>Eventtag</t>
  </si>
  <si>
    <t>Digestif &amp; sonstige Getränke</t>
  </si>
  <si>
    <t>Digestif | Grippeimpfung by DREIGANG | 4 cl | Bio
&gt; Orange-Ingwer | alkoholfrei</t>
  </si>
  <si>
    <t>Digestif | Grippeimpfung by DREIGANG | 4 cl | Bio
&gt; Rum-Ingwer-Limette</t>
  </si>
  <si>
    <t>Digestif | Grippeimpfung by DREIGANG | 4 cl | Bio
&gt; Tequila-Orange-Zimt</t>
  </si>
  <si>
    <t>Digestif | Grippeimpfung by DREIGANG | 4 cl | Bio
&gt; Gin-Ingwer-Limette</t>
  </si>
  <si>
    <t>Verpackungskosten | Versandkarton aus recyceltem Papier | ohne Kunststoff</t>
  </si>
  <si>
    <t>Verpackungkosten | Geschenkschale mit Holzwolle | ohne Kunststoff</t>
  </si>
  <si>
    <t>Versandkosten | UPS Standard Europa | CO2-neutral</t>
  </si>
  <si>
    <t>Versandkosten | UPS Express (EoD) Deutschland | CO2-neutral</t>
  </si>
  <si>
    <t>Versandkosten | UPS Express (EoD) Europa | CO2-neutral</t>
  </si>
  <si>
    <t>-</t>
  </si>
  <si>
    <t>Versandbeileger | inkl. Druck | 160g Papier weiss</t>
  </si>
  <si>
    <t>Versandbeileger | inkl. Druck | 160g Kraft Papier braun</t>
  </si>
  <si>
    <t>Beilage von give aways</t>
  </si>
  <si>
    <t>Express Versand (Deutschland) 12:30: Zustellung am Folgetag bis 12.30 Uhr*: zzgl. 7,50 € pro Paket</t>
  </si>
  <si>
    <r>
      <t xml:space="preserve">Express Versand (Deutschland) 09.30: Zustellung am Folgetag bis 09.30* Uhr: zzgl. 12,00 € pro Paket
</t>
    </r>
    <r>
      <rPr>
        <i/>
        <sz val="11"/>
        <color theme="1"/>
        <rFont val="Courier New"/>
        <family val="3"/>
      </rPr>
      <t>*Für die von UPS garantierte Zustellung von Express Tarifen können wir keine Garantie übernehmen.</t>
    </r>
  </si>
  <si>
    <t>Luv November</t>
  </si>
  <si>
    <t>Luv Dezember</t>
  </si>
  <si>
    <t>C:\Users\Lucius Kleene\Dropbox\DEKHALU\Vertrieb &amp; Veranstaltungsmangement\Catering Angebote\Angebote für 2021\12 Dezember\12 Virtuelle Events\</t>
  </si>
  <si>
    <t>November</t>
  </si>
  <si>
    <t>C:\Users\Lucius Kleene\Dropbox\DEKHALU\Rechnungswesen\Rechnungsstellung\2021\RA 11 November\</t>
  </si>
  <si>
    <t>Dezember</t>
  </si>
  <si>
    <t>C:\Users\Lucius Kleene\Dropbox\DEKHALU\Rechnungswesen\Rechnungsstellung\2021\RA 12 Dezember\</t>
  </si>
  <si>
    <t>C:\Users\Lucius Kleene\Dropbox\DEKHALU\Vertrieb &amp; Veranstaltungsmangement\Catering Angebote\Angebote für 2021\11 November\11 Virutelle Events\</t>
  </si>
  <si>
    <t>Das ist Eure individuelle Box</t>
  </si>
  <si>
    <t>NEW</t>
  </si>
  <si>
    <t>Eventdatum*</t>
  </si>
  <si>
    <t>n</t>
  </si>
  <si>
    <t>Preis pro Box zzgl. MwSt.
inkl. Verpackung | ohne Kunststoff
inkl. UPS-Standard Versand deutschlandweit | CO2-neutral
inkl. Handlingspauschale für individuelle Boxen</t>
  </si>
  <si>
    <t>Versand-&amp; Verpackungskosten*
Handlingspauschale</t>
  </si>
  <si>
    <t>Tortilla de Patatas mit Bio-Ei | 230 ml | vegetarisch</t>
  </si>
  <si>
    <t>Mandel-Quark-Brot mit Walnuss | 130 g | vegetarisch</t>
  </si>
  <si>
    <t>Pfefferbeisser vom hessischen Bio-Rind | Bio | ca. 100 g</t>
  </si>
  <si>
    <t>Kräuter-Pesto Classico | 160 ml | vegetarisch</t>
  </si>
  <si>
    <t>Hausgemachtes Hummus | 160 ml | vegan</t>
  </si>
  <si>
    <t>Eingelegte Kalamata Oliven | 160 g | Abtropfgewicht 70 g | vegan</t>
  </si>
  <si>
    <t>Tonic | Dr. Polidori | Cucumber Tonic | 0,2 l</t>
  </si>
  <si>
    <t>Tonic | Aqua Monaco | vegan &amp; klimaneutral | 0,23 l</t>
  </si>
  <si>
    <r>
      <t xml:space="preserve">Stellt hier </t>
    </r>
    <r>
      <rPr>
        <b/>
        <u/>
        <sz val="16"/>
        <color theme="1"/>
        <rFont val="Courier New"/>
        <family val="3"/>
      </rPr>
      <t>bis zu sechs individuelle</t>
    </r>
    <r>
      <rPr>
        <b/>
        <sz val="16"/>
        <color theme="1"/>
        <rFont val="Courier New"/>
        <family val="3"/>
      </rPr>
      <t xml:space="preserve"> Boxen zusammen.
Dafür bitte einfach in der entsprechenden Zeile </t>
    </r>
    <r>
      <rPr>
        <b/>
        <u/>
        <sz val="16"/>
        <color rgb="FFFF0000"/>
        <rFont val="Courier New"/>
        <family val="3"/>
      </rPr>
      <t>die Anzahl pro Box</t>
    </r>
    <r>
      <rPr>
        <b/>
        <sz val="16"/>
        <color theme="1"/>
        <rFont val="Courier New"/>
        <family val="3"/>
      </rPr>
      <t xml:space="preserve"> eingeben.</t>
    </r>
  </si>
  <si>
    <t>Express Saver Versand (Deutschland): Zustellung am Folgetag (End of Day*): zzgl. 3,00 € pro Paket</t>
  </si>
  <si>
    <t>Weißwein | Weingut Bischel - VDP | Grauburgunder | Rheinhessen | 0,375 l | vegan</t>
  </si>
  <si>
    <t>Weißwein | Aura by Henrici | Weißer Burgunder | Rheinhessen | 0,75 l | vegan</t>
  </si>
  <si>
    <t>Paté vom Freiland-Truthahn - hausgemachter Aufstrich | 160 ml</t>
  </si>
  <si>
    <t>Oliven-Tapenade mit Basilikum &amp; getrockneten Tomaten | 160 ml | vegan</t>
  </si>
  <si>
    <t>Hausgemachter Hibiskus-Eistee | aus Bio-Blüten &amp; regionalen Säften | 350 ml | vegan
&gt; 1 x Eistee
&gt; 1 x Topping-Tütchen Eistee | Hibiskusblüte
&gt; 1 x Strohhalm</t>
  </si>
  <si>
    <r>
      <rPr>
        <b/>
        <sz val="11"/>
        <color theme="1"/>
        <rFont val="Courier New"/>
        <family val="3"/>
      </rPr>
      <t>Datenschutz</t>
    </r>
    <r>
      <rPr>
        <sz val="11"/>
        <color theme="1"/>
        <rFont val="Courier New"/>
        <family val="3"/>
      </rPr>
      <t xml:space="preserve">
Wir verwenden die Daten der TeilnehmerInnen auschließlich zu dem dafür vorgesehen Zweck, dem Versand unserer Boxen für Euer virtuelles Event.
Wir teilen die Daten auschließlich mit unserem Logistikdienstleister UPS.
Nach der Veranstaltungen löschen wir die Daten aller TeilnehermerInnen spätestens 7 Tage nach Eurem Event.
Gerne füllen wir eine Vereinbarung zur Auftragsverarbeitung nach DSGVO zum Datenschutz aus.</t>
    </r>
  </si>
  <si>
    <t>Premium Tafelschokolade | 100 g | Supporting the Cocoa Horizons nature Program | Bio &amp; Fairtrade
&gt; Vollmilchschokolade mit frittierter Salzmandel &amp; Nougat</t>
  </si>
  <si>
    <t>Premium Tafelschokolade | 100 g | Supporting the Cocoa Horizons nature Program | Bio &amp; Fairtrade
&gt; Vollmilchschokolade mit Maracuja-Füllung</t>
  </si>
  <si>
    <t>Premium Tafelschokolade | 100 g | Supporting the Cocoa Horizons nature Program | Bio &amp; Fairtrade
&gt; Bitterschokolade mit Haselnuss &amp; Tonkabohne | vegan</t>
  </si>
  <si>
    <t>Premium Tafelschokolade | 100 g | Supporting the Cocoa Horizons nature Program | Bio &amp; Fairtrade
&gt; Rubyschokolade mit Pistazien</t>
  </si>
  <si>
    <t>Nussmix gesalzen | 80 g | vegan
&gt; Mandel, Macadamia, Cashew, Haselnuss</t>
  </si>
  <si>
    <t>Getrocknete Bio-Fruchtmischung | 100 g | Bio &amp; vegan
&gt; Papaya, Ananas, Banane, Maulbeere, Cranberry</t>
  </si>
  <si>
    <t>Bio Gemüse-Frucht-Riegel mit Roter Bete und Pflaume | Rote Bete Fete | 45 g | Bio &amp; vegan</t>
  </si>
  <si>
    <t>Orientalischer Kichererbsen-Frühstückssalat mit Zitrone | 230 ml | vegan</t>
  </si>
  <si>
    <t>Süßes Hefebrötchen | 100 g | vegetarisch</t>
  </si>
  <si>
    <t>Hausgemachte Crostini-Chips | 60 g | vegan</t>
  </si>
  <si>
    <t>Bio-Käse | ca. 100g | Bio &amp; vegetarisch
&gt; Hooidammer Ziege extra-alt | Niederlande | aus Ziegenkäse</t>
  </si>
  <si>
    <t>Kaffee &amp; Tee</t>
  </si>
  <si>
    <t>Zweierlei Bio-Tee &amp; brauner Rohrzucker | im Seidenbeutel | Bio
&gt; 1 x Weißer Tee - Pai Mu Tan | 1st Flush
&gt; 1 x Rooibos Cacao Chai
&gt; 2 x Brauner Mascobado Rohrzucker  | Bio &amp; fairtrade</t>
  </si>
  <si>
    <t>Bio-Piccolo | Rosato Prosecco frizzante | Rosé  | 0,2 l</t>
  </si>
  <si>
    <t>Bosch Lager Hell | 2 x 0,33 l
&gt; 2 Flaschen</t>
  </si>
  <si>
    <t>Bosch Pils | 2 x 0,33 l
&gt; 2 Flaschen</t>
  </si>
  <si>
    <t>Bosch Radler dunkel | 2 x 0,33 l
&gt; 2 Flaschen</t>
  </si>
  <si>
    <t>Suppe | 350 ml Glas</t>
  </si>
  <si>
    <t>Mains | Hauptkomponente | 230 ml Glas</t>
  </si>
  <si>
    <t>Side 1 | Hauptbeilage | 230 ml Glas</t>
  </si>
  <si>
    <t>Side 2 | Nebenbeilage | 230 ml Glas</t>
  </si>
  <si>
    <t>Porridge mit Kokosmilch und Mandel-Cranberry-Topping | 160 ml | Bio &amp; vegan</t>
  </si>
  <si>
    <t>Saftiges Brownie-Küchlein mit dunkler Bio-Schokolade | 130 g | vegan</t>
  </si>
  <si>
    <t>Feine Pralinen | 4er Geschenkschachtel | Supporting the Cocoa Horizons nature Program | Himbeer Trüffel, Kaffir-Limette, Pinienkernnougat mit Maldonsalz, Maracuja-Mango Trüffel</t>
  </si>
  <si>
    <t>Feine Pralinen | 9er Geschenkschachtel | Supporting the Cocoa Horizons nature Program | Himbeer Trüffel, Kaffir-Limette, Pinienkernnougat mit Maldonsalz, Maracuja-Mango Trüffel, Orangen Trüffel, Nougat-Crisp, Safran, Himbeer-Feige Zimt, Maracuja-Mango Trüffel</t>
  </si>
  <si>
    <t>Hausgemachter Glühwein | 350 ml</t>
  </si>
  <si>
    <t>Hausgemachter Winterpuntsch Orange-Zimt | 350 ml | alkoholfrei</t>
  </si>
  <si>
    <t>Die Versand- und Verpackungskosten betragen mit Standardversand 11,00 € netto pro TeilnehmerIn.</t>
  </si>
  <si>
    <r>
      <rPr>
        <b/>
        <sz val="11"/>
        <color theme="1"/>
        <rFont val="Courier New"/>
        <family val="3"/>
      </rPr>
      <t>Für den Versand in die Schweiz &amp; nach UK berechnen wir für Versand- und Zollgebühren sowie das Zollhandling 50,00 € pro Paket.
Bitte gebt die Email-Adressen der TeilnehmerInnen (oder des zentralen Ansprechpartners) zur Verfolgung der Sendungen an.</t>
    </r>
    <r>
      <rPr>
        <sz val="11"/>
        <color theme="1"/>
        <rFont val="Courier New"/>
        <family val="3"/>
      </rPr>
      <t xml:space="preserve">
Für jedes Paket wird von UPS eine Email mit der Sendungsverfolgungsnummer und dem geplanten Zustellungsdatum versandt.
Zusätzlich erhaltet Ihr auf Wunsch eine Ecxeltabelle mit allen Sendungsnummern von uns per Email.
</t>
    </r>
    <r>
      <rPr>
        <b/>
        <sz val="11"/>
        <color theme="1"/>
        <rFont val="Courier New"/>
        <family val="3"/>
      </rPr>
      <t>Für</t>
    </r>
    <r>
      <rPr>
        <sz val="11"/>
        <color theme="1"/>
        <rFont val="Courier New"/>
        <family val="3"/>
      </rPr>
      <t xml:space="preserve"> </t>
    </r>
    <r>
      <rPr>
        <b/>
        <sz val="11"/>
        <color theme="1"/>
        <rFont val="Courier New"/>
        <family val="3"/>
      </rPr>
      <t xml:space="preserve">Rücksendungen aufgrund falscher Adressangaben (falsche Hausnummer, Name nicht an der Klingel, usw.) </t>
    </r>
    <r>
      <rPr>
        <b/>
        <u/>
        <sz val="11"/>
        <color theme="1"/>
        <rFont val="Courier New"/>
        <family val="3"/>
      </rPr>
      <t>berechnen wir 10,00 Euro netto Rücksendungs- und Bearbeitungsgebühren pro Paket.</t>
    </r>
    <r>
      <rPr>
        <b/>
        <sz val="11"/>
        <color theme="1"/>
        <rFont val="Courier New"/>
        <family val="3"/>
      </rPr>
      <t xml:space="preserve">
</t>
    </r>
    <r>
      <rPr>
        <b/>
        <u/>
        <sz val="11"/>
        <color theme="1"/>
        <rFont val="Courier New"/>
        <family val="3"/>
      </rPr>
      <t>Auch für die nicht Abholung aus einen UPS-Point berechnen wir 10,00 Euro netto Rücksendungs- und Bearbeitungsgebühren pro Paket.</t>
    </r>
  </si>
  <si>
    <t>Pikante Rote-Linsen-Suppe mit Zitronen-Amaranth-Granola | 350 ml | vegan</t>
  </si>
  <si>
    <t>Feines Süßkartoffel-Curry mit Backpflaume | 230 ml | vegan</t>
  </si>
  <si>
    <t>Oma's Kartoffel-Püree | 230 ml | vegetarisch</t>
  </si>
  <si>
    <t>Helle Nougat-Creme mit Mango | 160 ml | vegan</t>
  </si>
  <si>
    <r>
      <rPr>
        <b/>
        <sz val="12"/>
        <color theme="1"/>
        <rFont val="Courier New"/>
        <family val="3"/>
      </rPr>
      <t>ERSTELLT BIS ZU SECHS INDIVIDUELLE BOX FÜR EUER VIRTUELLES EVENT</t>
    </r>
    <r>
      <rPr>
        <sz val="12"/>
        <color theme="1"/>
        <rFont val="Courier New"/>
        <family val="3"/>
      </rPr>
      <t xml:space="preserve">
Bitte stellt zunächst im Reiter "Eure Boxen" </t>
    </r>
    <r>
      <rPr>
        <b/>
        <sz val="12"/>
        <color theme="1"/>
        <rFont val="Courier New"/>
        <family val="3"/>
      </rPr>
      <t>bis zu sechs individuelle Boxen</t>
    </r>
    <r>
      <rPr>
        <sz val="12"/>
        <color theme="1"/>
        <rFont val="Courier New"/>
        <family val="3"/>
      </rPr>
      <t xml:space="preserve"> zusammen.
Gebt hierfür einfach die gewünschte </t>
    </r>
    <r>
      <rPr>
        <b/>
        <sz val="12"/>
        <color theme="1"/>
        <rFont val="Courier New"/>
        <family val="3"/>
      </rPr>
      <t>Anzahl des jeweiligen Produkts pro Box</t>
    </r>
    <r>
      <rPr>
        <sz val="12"/>
        <color theme="1"/>
        <rFont val="Courier New"/>
        <family val="3"/>
      </rPr>
      <t xml:space="preserve"> in der Spalte der jeweiligen Box ein.
Füllt nun bitte die Adressen aller TeilnehmerInnen vollständig aus und </t>
    </r>
    <r>
      <rPr>
        <b/>
        <sz val="12"/>
        <color theme="1"/>
        <rFont val="Courier New"/>
        <family val="3"/>
      </rPr>
      <t>gebt Eure oder die Emailadresse jedes Teilnehmers</t>
    </r>
    <r>
      <rPr>
        <sz val="12"/>
        <color theme="1"/>
        <rFont val="Courier New"/>
        <family val="3"/>
      </rPr>
      <t xml:space="preserve"> ein, damit diese darüber informiert werden, wann sie ihr Paket erhalten. Beachtet hierzu auch den Reiter "Versandhinweise".
</t>
    </r>
    <r>
      <rPr>
        <b/>
        <sz val="12"/>
        <color theme="1"/>
        <rFont val="Courier New"/>
        <family val="3"/>
      </rPr>
      <t xml:space="preserve">Gebt hier bitte auch an, welche Box die TeilnehmerInnen erhalten sollen. Auch wenn Ihr nur eine Box zusammenstellt, hier bitte die "1" eintragen.
Ihr könnt auch verschiedene Boxen erstellen und die Abfrage der Auswahl und der Adressen uns überlassen. Hierzu erstellen wir ein Formular, dass Ihr den Teilnehmenden zusenden könnt. Sprecht uns dazu gerne an.
</t>
    </r>
    <r>
      <rPr>
        <sz val="12"/>
        <color theme="1"/>
        <rFont val="Courier New"/>
        <family val="3"/>
      </rPr>
      <t xml:space="preserve">
Im Blatt "</t>
    </r>
    <r>
      <rPr>
        <b/>
        <sz val="12"/>
        <color theme="1"/>
        <rFont val="Courier New"/>
        <family val="3"/>
      </rPr>
      <t>Kostenübersicht</t>
    </r>
    <r>
      <rPr>
        <sz val="12"/>
        <color theme="1"/>
        <rFont val="Courier New"/>
        <family val="3"/>
      </rPr>
      <t xml:space="preserve">" seht Ihr die </t>
    </r>
    <r>
      <rPr>
        <b/>
        <sz val="12"/>
        <color theme="1"/>
        <rFont val="Courier New"/>
        <family val="3"/>
      </rPr>
      <t>Auftragssumme der gesamten Bestellung</t>
    </r>
    <r>
      <rPr>
        <sz val="12"/>
        <color theme="1"/>
        <rFont val="Courier New"/>
        <family val="3"/>
      </rPr>
      <t xml:space="preserve">. Allerdings erst, wenn wir Ihr die </t>
    </r>
    <r>
      <rPr>
        <b/>
        <sz val="12"/>
        <color theme="1"/>
        <rFont val="Courier New"/>
        <family val="3"/>
      </rPr>
      <t>Anzahl und die Auswahl der Teilnehmenden eingetragen ("Adressdaten der TeilnehmerInnen")</t>
    </r>
    <r>
      <rPr>
        <sz val="12"/>
        <color theme="1"/>
        <rFont val="Courier New"/>
        <family val="3"/>
      </rPr>
      <t xml:space="preserve"> habt. Versandkosten in das europäische Ausland und Expresszuschläge werden hier nicht mit angezeigt.
Bitte füllt hier auch die Rechnunganschrift und den Eventtag aus. Außerdem könnt Ihr hier noch Bemerkungen oder Wünsche eintragen. Ihr möchtet, dass wir eine </t>
    </r>
    <r>
      <rPr>
        <b/>
        <sz val="12"/>
        <color theme="1"/>
        <rFont val="Courier New"/>
        <family val="3"/>
      </rPr>
      <t>Grußkarte oder Eure give-aways</t>
    </r>
    <r>
      <rPr>
        <sz val="12"/>
        <color theme="1"/>
        <rFont val="Courier New"/>
        <family val="3"/>
      </rPr>
      <t xml:space="preserve"> den Paketen beilegen? Bitte tragt dies auch in diesem Feld ein.
Bei Fragen oder Wünschen stehen wir Euch gerne per Email oder Telefon zur Verfügung.
Bitte beachtet:
- Dieses Angebot gilt für </t>
    </r>
    <r>
      <rPr>
        <b/>
        <sz val="12"/>
        <color theme="1"/>
        <rFont val="Courier New"/>
        <family val="3"/>
      </rPr>
      <t>Gewerbekunden</t>
    </r>
    <r>
      <rPr>
        <sz val="12"/>
        <color theme="1"/>
        <rFont val="Courier New"/>
        <family val="3"/>
      </rPr>
      <t xml:space="preserve">. Die angegebenen Preise sind Nettopreise.
- Die </t>
    </r>
    <r>
      <rPr>
        <b/>
        <sz val="12"/>
        <color theme="1"/>
        <rFont val="Courier New"/>
        <family val="3"/>
      </rPr>
      <t>Vorlaufzeit</t>
    </r>
    <r>
      <rPr>
        <sz val="12"/>
        <color theme="1"/>
        <rFont val="Courier New"/>
        <family val="3"/>
      </rPr>
      <t xml:space="preserve"> beträgt </t>
    </r>
    <r>
      <rPr>
        <b/>
        <sz val="12"/>
        <color theme="1"/>
        <rFont val="Courier New"/>
        <family val="3"/>
      </rPr>
      <t>mind. 10 Werktage</t>
    </r>
    <r>
      <rPr>
        <sz val="12"/>
        <color theme="1"/>
        <rFont val="Courier New"/>
        <family val="3"/>
      </rPr>
      <t xml:space="preserve"> bis zu Eurem Online Event.
- Wir versenden die Pakete so, dass sie 2</t>
    </r>
    <r>
      <rPr>
        <b/>
        <sz val="12"/>
        <color theme="1"/>
        <rFont val="Courier New"/>
        <family val="3"/>
      </rPr>
      <t>-3 Tage vor dem Event ankommen.</t>
    </r>
    <r>
      <rPr>
        <sz val="12"/>
        <color theme="1"/>
        <rFont val="Courier New"/>
        <family val="3"/>
      </rPr>
      <t xml:space="preserve">
- Die </t>
    </r>
    <r>
      <rPr>
        <b/>
        <sz val="12"/>
        <color theme="1"/>
        <rFont val="Courier New"/>
        <family val="3"/>
      </rPr>
      <t>Versand- und Verpackungskosten</t>
    </r>
    <r>
      <rPr>
        <sz val="12"/>
        <color theme="1"/>
        <rFont val="Courier New"/>
        <family val="3"/>
      </rPr>
      <t xml:space="preserve"> werden in der Kostenübersicht (</t>
    </r>
    <r>
      <rPr>
        <b/>
        <sz val="12"/>
        <color theme="1"/>
        <rFont val="Courier New"/>
        <family val="3"/>
      </rPr>
      <t>i.d.R. 11,00 € netto pro Box</t>
    </r>
    <r>
      <rPr>
        <sz val="12"/>
        <color theme="1"/>
        <rFont val="Courier New"/>
        <family val="3"/>
      </rPr>
      <t xml:space="preserve">) angezeigt. Bei schwereren Paketen oder TeilnehmerInnen im europäischen Ausland können die Kosten abweichen.
- Bitte beachtet hierzu den Reiter </t>
    </r>
    <r>
      <rPr>
        <b/>
        <sz val="12"/>
        <color theme="1"/>
        <rFont val="Courier New"/>
        <family val="3"/>
      </rPr>
      <t>Versandhinweise</t>
    </r>
    <r>
      <rPr>
        <sz val="12"/>
        <color theme="1"/>
        <rFont val="Courier New"/>
        <family val="3"/>
      </rPr>
      <t xml:space="preserve">.
- Für die Zusammenstellung von individuellen Boxen erheben wir eine </t>
    </r>
    <r>
      <rPr>
        <b/>
        <sz val="12"/>
        <color theme="1"/>
        <rFont val="Courier New"/>
        <family val="3"/>
      </rPr>
      <t>Handlingspauschale von 5,00 €</t>
    </r>
    <r>
      <rPr>
        <sz val="12"/>
        <color theme="1"/>
        <rFont val="Courier New"/>
        <family val="3"/>
      </rPr>
      <t xml:space="preserve"> netto pro Teilnehmenden.
- Sendet uns diese Datei per Email an hallo@gourmetdelivery.de zu</t>
    </r>
    <r>
      <rPr>
        <b/>
        <sz val="12"/>
        <color theme="1"/>
        <rFont val="Courier New"/>
        <family val="3"/>
      </rPr>
      <t>,</t>
    </r>
    <r>
      <rPr>
        <sz val="12"/>
        <color theme="1"/>
        <rFont val="Courier New"/>
        <family val="3"/>
      </rPr>
      <t xml:space="preserve"> </t>
    </r>
    <r>
      <rPr>
        <b/>
        <sz val="12"/>
        <color theme="1"/>
        <rFont val="Courier New"/>
        <family val="3"/>
      </rPr>
      <t>es handelt sich dabei um eine Anfrage und noch nicht um einen verbindlichen Auftrag</t>
    </r>
    <r>
      <rPr>
        <sz val="12"/>
        <color theme="1"/>
        <rFont val="Courier New"/>
        <family val="3"/>
      </rPr>
      <t>.</t>
    </r>
  </si>
  <si>
    <t>Cremige Pastinakensuppe mit gerösteten Nüssen | 350 ml | vegetarisch</t>
  </si>
  <si>
    <t>Winterliches Gulasch vom Taunus-Hirsch | 200 g | Einlage 100 g</t>
  </si>
  <si>
    <t>Frikassee vom Freilandhuhn mit Portweinpflaumen | 200 g | Einlage 110 g</t>
  </si>
  <si>
    <t>Winterliches Pilzragout | 230 ml | vegetarisch</t>
  </si>
  <si>
    <t>Kartoffel-Ragout mit Bockshornklee &amp; Berberitzen | 230 ml | vegan</t>
  </si>
  <si>
    <t>Weiße Spanische Butter-Bohnen in Sugo | 230 ml | vegan</t>
  </si>
  <si>
    <t>Hokaido-Kürbis-Püree | 230 ml | vegan</t>
  </si>
  <si>
    <t>Hausgemachter Zwetschgenrotkohl | 230 ml | vegan</t>
  </si>
  <si>
    <t>Winterliches Wurzelgemüse | 230 ml | vegan</t>
  </si>
  <si>
    <t>Saisonales eingelegtes Gemüse | Rettich &amp; gelbe Beete | | 200 g | Abtropfgewicht 100 g | vegan</t>
  </si>
  <si>
    <t>Rote &amp; gelbe Möhren in feinem Gemüse-Fond | 200 g | Abtropfgewicht 100 g | vegan</t>
  </si>
  <si>
    <t xml:space="preserve">Oma's Marillen-Knödel in Vanille-Sauce | 230 ml </t>
  </si>
  <si>
    <t>Zimt-Dinkel-Muffin mit karamellisierten Äpfeln | 160 g | vegetarisch | Bio</t>
  </si>
  <si>
    <t>Holunderbeeren-Apfel-Gelee aus Bio-Früchten | 50 ml | vegan</t>
  </si>
  <si>
    <t>Landbrot | 120 g | vegan</t>
  </si>
  <si>
    <t>Bio-Käse | ca. 100g | Bio &amp; vegetarisch
&gt; Leuchtturmkäse | Dänemark | aus Kuhmilch</t>
  </si>
  <si>
    <t>Pikantes Zwiebel-Chutney | 160 ml | vegan</t>
  </si>
  <si>
    <t>Saisonales Antipasti-Gemüse | 290 g | Abtropfgewicht 130 g | vegan
&gt; Kürbis, Gelbe Beete, Sellerie, Oliven, Zwiebel</t>
  </si>
  <si>
    <t>Hausgemachter Bratapfel-Eistee | aus Bio-Gewürzen &amp; regionalen Säften | 350 ml | Bio &amp; vegan
&gt; 1 x Eistee
&gt; 1 x Topping-Tütchen Eistee | getrocknete Orangenscheibe
&gt; 1 x Strohhalm</t>
  </si>
  <si>
    <t>Smoothie | Maronen-Waldbeeren | 160 ml | vegan
&gt; 1 x Smoothie
&gt; 1 x Strohhalm</t>
  </si>
  <si>
    <t>Zwei Kaffee &amp; brauner Rohrzucker | Bio
&gt; 2 x Drip Coffee Bag - Nicaragua | Bio | 100% Arabica
&gt; 2 x Brauner Bio Mascobado Rohrzucker | Bio &amp; fairtrade</t>
  </si>
  <si>
    <t>Gin Tonic | 2 Drinks
&gt; 1 x Bobbys Gin | 42% Vol | 10 cl
&gt; 1 x Tonic | Aqua Monaco - vegan &amp; CO2 neutral
&gt; 1 x Dr. Polidori
&gt; 1 x Topping-Tütchen Drink | Hibiskusblüte &amp; kandierte Limettenscheibe
&gt; 2 x Strohhalm</t>
  </si>
  <si>
    <t>Cocktail | Williams Winter - Birne &amp; feiner Ceylon Zimt | 350 ml
Topping | Zimtstange &amp; kandierte Limetten-Scheibe
&gt; 1 x Cocktail-Premix
&gt; 1 x Tonic | Dr. Polidori | Cucumber Tonic
&gt; 1 x Topping-Tütchen Drink | getrocknete Orangenscheiben
&gt; 1 x Strohhalm</t>
  </si>
  <si>
    <t>Alkoholfreier Cocktail | Williams Winter - Birne &amp; feiner Ceylon Zimt | 350 ml
&gt; 1 x Cocktail-Premix
&gt; 1 x Tonic | Dr. Polidori | Cucumber Tonic
&gt; 1 x Topping-Tütchen Drink | getrocknete Orangenscheiben
&gt; 1 x Strohhalm</t>
  </si>
  <si>
    <t>Rotwein | Weingut Philipp Kuhn | Incognito | Bio - Fair'n Green | Pfalz | 0,75 l | Bio &amp; vegan</t>
  </si>
  <si>
    <t>Weißwein | Weingut Philipp Kuhn - VDP | Blanc de Noir | Pfalz | 0,75 l</t>
  </si>
  <si>
    <t>Um die Kosten zu berechnen, bitte  "Vorname &amp; Name" und die gewünschte Box (1,2, usw.) eintragen</t>
  </si>
  <si>
    <t>How to…
Winter 2024 &amp; Früjahr 2025 (gültig ab 01.11.2024)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</si>
</sst>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F800]dddd\,\ mmmm\ dd\,\ yyyy"/>
    <numFmt numFmtId="167" formatCode="#,##0.00\ &quot;€&quot;"/>
  </numFmts>
  <fonts count="78">
    <font>
      <sz val="11"/>
      <color theme="1"/>
      <name val="Calibri"/>
      <family val="2"/>
      <scheme val="minor"/>
    </font>
    <font>
      <b/>
      <sz val="11"/>
      <color theme="1" tint="0.24994659260841701"/>
      <name val="Calibri"/>
      <family val="2"/>
      <scheme val="minor"/>
    </font>
    <font>
      <b/>
      <sz val="16"/>
      <color theme="1" tint="0.24994659260841701"/>
      <name val="Cambria"/>
      <family val="1"/>
      <scheme val="major"/>
    </font>
    <font>
      <i/>
      <sz val="11"/>
      <color theme="1" tint="0.34998626667073579"/>
      <name val="Calibri"/>
      <family val="2"/>
      <scheme val="minor"/>
    </font>
    <font>
      <sz val="11"/>
      <color theme="1" tint="0.24994659260841701"/>
      <name val="Cambria"/>
      <family val="1"/>
      <scheme val="major"/>
    </font>
    <font>
      <sz val="11"/>
      <color theme="1"/>
      <name val="Calibri"/>
      <family val="2"/>
      <scheme val="minor"/>
    </font>
    <font>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16"/>
      <color theme="1" tint="0.24994659260841701"/>
      <name val="Courier New"/>
      <family val="3"/>
    </font>
    <font>
      <sz val="11"/>
      <color theme="1"/>
      <name val="Courier New"/>
      <family val="3"/>
    </font>
    <font>
      <sz val="11"/>
      <color theme="1" tint="0.24994659260841701"/>
      <name val="Courier New"/>
      <family val="3"/>
    </font>
    <font>
      <sz val="11"/>
      <color theme="1" tint="0.14996795556505021"/>
      <name val="Courier New"/>
      <family val="3"/>
    </font>
    <font>
      <b/>
      <sz val="11"/>
      <color theme="1"/>
      <name val="Courier New"/>
      <family val="3"/>
    </font>
    <font>
      <b/>
      <sz val="15"/>
      <color theme="1" tint="0.34998626667073579"/>
      <name val="Courier New"/>
      <family val="3"/>
    </font>
    <font>
      <b/>
      <sz val="16"/>
      <color theme="1"/>
      <name val="Courier New"/>
      <family val="3"/>
    </font>
    <font>
      <sz val="11"/>
      <color theme="0"/>
      <name val="Courier New"/>
      <family val="3"/>
    </font>
    <font>
      <b/>
      <sz val="11"/>
      <color theme="0"/>
      <name val="Courier New"/>
      <family val="3"/>
    </font>
    <font>
      <u/>
      <sz val="11"/>
      <color theme="10"/>
      <name val="Calibri"/>
      <family val="2"/>
      <scheme val="minor"/>
    </font>
    <font>
      <sz val="15"/>
      <color theme="1"/>
      <name val="Courier New"/>
      <family val="3"/>
    </font>
    <font>
      <b/>
      <sz val="15"/>
      <color theme="0"/>
      <name val="Courier New"/>
      <family val="3"/>
    </font>
    <font>
      <sz val="15"/>
      <color theme="1" tint="0.14996795556505021"/>
      <name val="Courier New"/>
      <family val="3"/>
    </font>
    <font>
      <b/>
      <sz val="14"/>
      <name val="Courier New"/>
      <family val="3"/>
    </font>
    <font>
      <b/>
      <sz val="16"/>
      <color theme="0"/>
      <name val="Courier New"/>
      <family val="3"/>
    </font>
    <font>
      <sz val="11"/>
      <name val="Calibri"/>
      <family val="2"/>
      <scheme val="minor"/>
    </font>
    <font>
      <sz val="8"/>
      <name val="Calibri"/>
      <family val="2"/>
      <scheme val="minor"/>
    </font>
    <font>
      <b/>
      <sz val="14"/>
      <color theme="0"/>
      <name val="Courier New"/>
      <family val="3"/>
    </font>
    <font>
      <u/>
      <sz val="11"/>
      <color theme="0"/>
      <name val="Calibri"/>
      <family val="2"/>
      <scheme val="minor"/>
    </font>
    <font>
      <b/>
      <sz val="12"/>
      <color theme="1"/>
      <name val="Courier New"/>
      <family val="3"/>
    </font>
    <font>
      <sz val="12"/>
      <color theme="1"/>
      <name val="Courier New"/>
      <family val="3"/>
    </font>
    <font>
      <b/>
      <sz val="14"/>
      <color theme="1"/>
      <name val="Courier New"/>
      <family val="3"/>
    </font>
    <font>
      <b/>
      <sz val="11"/>
      <name val="Courier New"/>
      <family val="3"/>
    </font>
    <font>
      <b/>
      <sz val="11"/>
      <color rgb="FFFF0000"/>
      <name val="Courier New"/>
      <family val="3"/>
    </font>
    <font>
      <b/>
      <sz val="15"/>
      <color theme="1"/>
      <name val="Unica One"/>
    </font>
    <font>
      <b/>
      <sz val="10"/>
      <color theme="1"/>
      <name val="Courier New"/>
      <family val="3"/>
    </font>
    <font>
      <sz val="10"/>
      <color theme="1"/>
      <name val="Courier New"/>
      <family val="3"/>
    </font>
    <font>
      <b/>
      <u/>
      <sz val="11"/>
      <color theme="1"/>
      <name val="Courier New"/>
      <family val="3"/>
    </font>
    <font>
      <b/>
      <u/>
      <sz val="16"/>
      <color theme="1"/>
      <name val="Courier New"/>
      <family val="3"/>
    </font>
    <font>
      <sz val="14"/>
      <color theme="1"/>
      <name val="Courier New"/>
      <family val="3"/>
    </font>
    <font>
      <sz val="14"/>
      <color theme="1"/>
      <name val="Calibri"/>
      <family val="2"/>
      <scheme val="minor"/>
    </font>
    <font>
      <sz val="11"/>
      <name val="Courier New"/>
      <family val="3"/>
    </font>
    <font>
      <u/>
      <sz val="11"/>
      <color theme="1"/>
      <name val="Courier New"/>
      <family val="3"/>
    </font>
    <font>
      <i/>
      <sz val="11"/>
      <color theme="1"/>
      <name val="Courier New"/>
      <family val="3"/>
    </font>
    <font>
      <sz val="11"/>
      <color rgb="FF000000"/>
      <name val="Calibri"/>
      <family val="2"/>
    </font>
    <font>
      <b/>
      <sz val="12"/>
      <color theme="1"/>
      <name val="Cambria"/>
      <family val="1"/>
    </font>
    <font>
      <b/>
      <sz val="9"/>
      <color theme="1"/>
      <name val="Cambria"/>
      <family val="1"/>
    </font>
    <font>
      <b/>
      <u/>
      <sz val="11"/>
      <name val="Courier New"/>
      <family val="3"/>
    </font>
    <font>
      <b/>
      <sz val="11"/>
      <color theme="1" tint="0.14996795556505021"/>
      <name val="Courier New"/>
      <family val="3"/>
    </font>
    <font>
      <b/>
      <sz val="12"/>
      <color theme="1"/>
      <name val="Calibri"/>
      <family val="2"/>
      <scheme val="minor"/>
    </font>
    <font>
      <b/>
      <sz val="12"/>
      <color theme="0" tint="-0.499984740745262"/>
      <name val="Courier New"/>
      <family val="3"/>
    </font>
    <font>
      <b/>
      <sz val="12"/>
      <color theme="1" tint="0.14999847407452621"/>
      <name val="Courier New"/>
      <family val="3"/>
    </font>
    <font>
      <b/>
      <sz val="12"/>
      <color theme="1" tint="0.14999847407452621"/>
      <name val="Calibri"/>
      <family val="2"/>
      <scheme val="minor"/>
    </font>
    <font>
      <b/>
      <sz val="10.5"/>
      <color theme="1" tint="0.14999847407452621"/>
      <name val="Courier New"/>
      <family val="3"/>
    </font>
    <font>
      <b/>
      <sz val="10.5"/>
      <color theme="1" tint="0.14999847407452621"/>
      <name val="Calibri"/>
      <family val="2"/>
      <scheme val="minor"/>
    </font>
    <font>
      <b/>
      <sz val="11"/>
      <color rgb="FF404040"/>
      <name val="Courier New"/>
      <family val="3"/>
    </font>
    <font>
      <b/>
      <sz val="11"/>
      <color theme="1" tint="0.14999847407452621"/>
      <name val="Calibri"/>
      <family val="2"/>
      <scheme val="minor"/>
    </font>
    <font>
      <b/>
      <sz val="9"/>
      <color theme="1"/>
      <name val="Courier New"/>
      <family val="3"/>
    </font>
    <font>
      <b/>
      <sz val="15"/>
      <color theme="1"/>
      <name val="Courier New"/>
      <family val="3"/>
    </font>
    <font>
      <b/>
      <sz val="15"/>
      <name val="Courier New"/>
      <family val="3"/>
    </font>
    <font>
      <sz val="15"/>
      <color theme="1"/>
      <name val="Calibri"/>
      <family val="2"/>
      <scheme val="minor"/>
    </font>
    <font>
      <b/>
      <sz val="16"/>
      <color rgb="FF000000"/>
      <name val="Courier New"/>
      <family val="3"/>
    </font>
    <font>
      <b/>
      <sz val="16"/>
      <color rgb="FFFF0000"/>
      <name val="Courier New"/>
      <family val="3"/>
    </font>
    <font>
      <b/>
      <sz val="18"/>
      <color rgb="FF339966"/>
      <name val="Courier New"/>
      <family val="3"/>
    </font>
    <font>
      <b/>
      <sz val="18"/>
      <color rgb="FF000000"/>
      <name val="Courier New"/>
      <family val="3"/>
    </font>
    <font>
      <b/>
      <u/>
      <sz val="16"/>
      <color rgb="FFFF0000"/>
      <name val="Courier New"/>
      <family val="3"/>
    </font>
    <font>
      <strike/>
      <sz val="11"/>
      <color theme="1"/>
      <name val="Courier New"/>
      <family val="3"/>
    </font>
    <font>
      <strike/>
      <sz val="11"/>
      <name val="Courier New"/>
      <family val="3"/>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0" tint="-0.249977111117893"/>
        <bgColor theme="0" tint="-0.14999847407452621"/>
      </patternFill>
    </fill>
    <fill>
      <patternFill patternType="solid">
        <fgColor theme="0" tint="-0.249977111117893"/>
        <bgColor indexed="64"/>
      </patternFill>
    </fill>
  </fills>
  <borders count="9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theme="1" tint="0.34998626667073579"/>
      </left>
      <right style="thin">
        <color theme="1" tint="0.34998626667073579"/>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theme="0"/>
      </right>
      <top/>
      <bottom style="thin">
        <color theme="0"/>
      </bottom>
      <diagonal/>
    </border>
    <border>
      <left/>
      <right/>
      <top/>
      <bottom style="thin">
        <color theme="0"/>
      </bottom>
      <diagonal/>
    </border>
    <border>
      <left style="thin">
        <color theme="0"/>
      </left>
      <right/>
      <top/>
      <bottom style="thin">
        <color indexed="64"/>
      </bottom>
      <diagonal/>
    </border>
    <border>
      <left/>
      <right style="thin">
        <color indexed="64"/>
      </right>
      <top style="thin">
        <color theme="0"/>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medium">
        <color theme="0"/>
      </bottom>
      <diagonal/>
    </border>
    <border>
      <left style="thin">
        <color theme="0"/>
      </left>
      <right style="thin">
        <color theme="0"/>
      </right>
      <top style="thin">
        <color theme="0"/>
      </top>
      <bottom style="medium">
        <color theme="0"/>
      </bottom>
      <diagonal/>
    </border>
    <border>
      <left style="thin">
        <color theme="0"/>
      </left>
      <right style="thin">
        <color theme="0"/>
      </right>
      <top/>
      <bottom style="medium">
        <color theme="0"/>
      </bottom>
      <diagonal/>
    </border>
    <border>
      <left style="thin">
        <color theme="0"/>
      </left>
      <right/>
      <top/>
      <bottom style="medium">
        <color theme="0"/>
      </bottom>
      <diagonal/>
    </border>
    <border>
      <left style="thin">
        <color theme="0"/>
      </left>
      <right/>
      <top style="thin">
        <color theme="0"/>
      </top>
      <bottom style="thin">
        <color theme="0"/>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diagonal/>
    </border>
    <border>
      <left style="medium">
        <color theme="1"/>
      </left>
      <right style="thin">
        <color theme="1" tint="0.34998626667073579"/>
      </right>
      <top/>
      <bottom/>
      <diagonal/>
    </border>
    <border>
      <left style="medium">
        <color theme="1"/>
      </left>
      <right style="thin">
        <color indexed="64"/>
      </right>
      <top/>
      <bottom style="thin">
        <color indexed="64"/>
      </bottom>
      <diagonal/>
    </border>
    <border>
      <left style="medium">
        <color theme="1"/>
      </left>
      <right/>
      <top style="medium">
        <color indexed="64"/>
      </top>
      <bottom style="medium">
        <color indexed="64"/>
      </bottom>
      <diagonal/>
    </border>
    <border>
      <left style="medium">
        <color theme="1"/>
      </left>
      <right/>
      <top style="medium">
        <color indexed="64"/>
      </top>
      <bottom/>
      <diagonal/>
    </border>
    <border>
      <left style="thin">
        <color theme="1"/>
      </left>
      <right style="thin">
        <color theme="1"/>
      </right>
      <top style="thin">
        <color theme="1"/>
      </top>
      <bottom style="thin">
        <color theme="1"/>
      </bottom>
      <diagonal/>
    </border>
    <border>
      <left style="medium">
        <color theme="1"/>
      </left>
      <right/>
      <top/>
      <bottom/>
      <diagonal/>
    </border>
    <border>
      <left style="thin">
        <color theme="1"/>
      </left>
      <right style="thin">
        <color theme="1"/>
      </right>
      <top/>
      <bottom style="thin">
        <color theme="1"/>
      </bottom>
      <diagonal/>
    </border>
    <border>
      <left style="medium">
        <color indexed="64"/>
      </left>
      <right/>
      <top/>
      <bottom style="thin">
        <color indexed="64"/>
      </bottom>
      <diagonal/>
    </border>
    <border>
      <left style="thin">
        <color theme="0"/>
      </left>
      <right style="medium">
        <color theme="1"/>
      </right>
      <top style="thin">
        <color theme="0"/>
      </top>
      <bottom style="thin">
        <color theme="0"/>
      </bottom>
      <diagonal/>
    </border>
    <border>
      <left style="thin">
        <color theme="0"/>
      </left>
      <right/>
      <top/>
      <bottom/>
      <diagonal/>
    </border>
    <border>
      <left style="thin">
        <color theme="0"/>
      </left>
      <right/>
      <top style="thin">
        <color indexed="64"/>
      </top>
      <bottom/>
      <diagonal/>
    </border>
    <border>
      <left/>
      <right style="medium">
        <color indexed="64"/>
      </right>
      <top/>
      <bottom style="thin">
        <color indexed="64"/>
      </bottom>
      <diagonal/>
    </border>
    <border>
      <left style="medium">
        <color indexed="64"/>
      </left>
      <right style="medium">
        <color theme="1"/>
      </right>
      <top/>
      <bottom style="thin">
        <color theme="0"/>
      </bottom>
      <diagonal/>
    </border>
    <border>
      <left style="medium">
        <color indexed="64"/>
      </left>
      <right/>
      <top style="thin">
        <color theme="0"/>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theme="1"/>
      </right>
      <top style="thin">
        <color theme="1"/>
      </top>
      <bottom style="thin">
        <color theme="1"/>
      </bottom>
      <diagonal/>
    </border>
    <border>
      <left/>
      <right/>
      <top style="thin">
        <color theme="0"/>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bottom/>
      <diagonal/>
    </border>
    <border>
      <left/>
      <right/>
      <top style="thin">
        <color theme="0"/>
      </top>
      <bottom style="thin">
        <color theme="0"/>
      </bottom>
      <diagonal/>
    </border>
    <border>
      <left style="medium">
        <color indexed="64"/>
      </left>
      <right style="thin">
        <color indexed="64"/>
      </right>
      <top style="thin">
        <color indexed="64"/>
      </top>
      <bottom/>
      <diagonal/>
    </border>
    <border>
      <left style="medium">
        <color theme="1"/>
      </left>
      <right/>
      <top style="thin">
        <color theme="0"/>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theme="1"/>
      </left>
      <right style="thin">
        <color indexed="64"/>
      </right>
      <top style="thin">
        <color indexed="64"/>
      </top>
      <bottom style="thin">
        <color indexed="64"/>
      </bottom>
      <diagonal/>
    </border>
    <border>
      <left style="thin">
        <color theme="0"/>
      </left>
      <right/>
      <top/>
      <bottom style="thin">
        <color theme="0"/>
      </bottom>
      <diagonal/>
    </border>
    <border>
      <left style="thin">
        <color theme="1"/>
      </left>
      <right style="thin">
        <color indexed="64"/>
      </right>
      <top style="thin">
        <color theme="1"/>
      </top>
      <bottom style="thin">
        <color theme="1"/>
      </bottom>
      <diagonal/>
    </border>
    <border>
      <left style="medium">
        <color theme="1"/>
      </left>
      <right style="thin">
        <color indexed="64"/>
      </right>
      <top style="medium">
        <color indexed="64"/>
      </top>
      <bottom style="medium">
        <color indexed="64"/>
      </bottom>
      <diagonal/>
    </border>
    <border>
      <left style="medium">
        <color theme="1"/>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50">
    <xf numFmtId="0" fontId="0" fillId="0" borderId="0">
      <alignment vertical="center" wrapText="1"/>
    </xf>
    <xf numFmtId="0" fontId="2" fillId="0" borderId="0" applyNumberFormat="0" applyFill="0" applyBorder="0" applyProtection="0">
      <alignment horizontal="left" vertical="center" indent="1"/>
    </xf>
    <xf numFmtId="0" fontId="1" fillId="0" borderId="0" applyNumberFormat="0" applyFill="0" applyBorder="0" applyProtection="0">
      <alignment horizontal="left" vertical="center" indent="1"/>
    </xf>
    <xf numFmtId="0" fontId="4" fillId="0" borderId="0" applyNumberFormat="0" applyFill="0" applyBorder="0" applyProtection="0">
      <alignment horizontal="left" vertical="center" indent="1"/>
    </xf>
    <xf numFmtId="0" fontId="3" fillId="0" borderId="0" applyNumberForma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1" applyNumberFormat="0" applyAlignment="0" applyProtection="0"/>
    <xf numFmtId="0" fontId="12" fillId="6" borderId="2" applyNumberFormat="0" applyAlignment="0" applyProtection="0"/>
    <xf numFmtId="0" fontId="13" fillId="6" borderId="1" applyNumberFormat="0" applyAlignment="0" applyProtection="0"/>
    <xf numFmtId="0" fontId="14" fillId="0" borderId="3" applyNumberFormat="0" applyFill="0" applyAlignment="0" applyProtection="0"/>
    <xf numFmtId="0" fontId="15" fillId="7" borderId="4" applyNumberFormat="0" applyAlignment="0" applyProtection="0"/>
    <xf numFmtId="0" fontId="16" fillId="0" borderId="0" applyNumberFormat="0" applyFill="0" applyBorder="0" applyAlignment="0" applyProtection="0"/>
    <xf numFmtId="0" fontId="5" fillId="8" borderId="5" applyNumberFormat="0" applyFont="0" applyAlignment="0" applyProtection="0"/>
    <xf numFmtId="0" fontId="17" fillId="0" borderId="6" applyNumberFormat="0" applyFill="0" applyAlignment="0" applyProtection="0"/>
    <xf numFmtId="0" fontId="1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9" fillId="0" borderId="0" applyNumberFormat="0" applyFill="0" applyBorder="0" applyAlignment="0" applyProtection="0">
      <alignment vertical="center" wrapText="1"/>
    </xf>
    <xf numFmtId="0" fontId="5" fillId="0" borderId="0"/>
    <xf numFmtId="0" fontId="1" fillId="0" borderId="0" applyNumberFormat="0" applyFill="0" applyBorder="0" applyProtection="0">
      <alignment horizontal="left" vertical="center" indent="1"/>
    </xf>
  </cellStyleXfs>
  <cellXfs count="365">
    <xf numFmtId="0" fontId="0" fillId="0" borderId="0" xfId="0">
      <alignment vertical="center" wrapText="1"/>
    </xf>
    <xf numFmtId="0" fontId="19" fillId="0" borderId="0" xfId="0" applyFont="1">
      <alignment vertical="center" wrapText="1"/>
    </xf>
    <xf numFmtId="0" fontId="21" fillId="0" borderId="0" xfId="0" applyFont="1">
      <alignment vertical="center" wrapText="1"/>
    </xf>
    <xf numFmtId="0" fontId="19" fillId="0" borderId="0" xfId="0" applyFont="1" applyAlignment="1">
      <alignment horizontal="center" vertical="center" wrapText="1"/>
    </xf>
    <xf numFmtId="44" fontId="19" fillId="0" borderId="0" xfId="0" applyNumberFormat="1" applyFont="1">
      <alignment vertical="center" wrapText="1"/>
    </xf>
    <xf numFmtId="0" fontId="28" fillId="33" borderId="17" xfId="2" applyNumberFormat="1" applyFont="1" applyFill="1" applyBorder="1" applyAlignment="1" applyProtection="1">
      <alignment horizontal="center" vertical="center"/>
    </xf>
    <xf numFmtId="0" fontId="0" fillId="0" borderId="0" xfId="0" applyProtection="1">
      <alignment vertical="center" wrapText="1"/>
      <protection locked="0"/>
    </xf>
    <xf numFmtId="0" fontId="23" fillId="0" borderId="9" xfId="0" applyFont="1" applyBorder="1" applyAlignment="1" applyProtection="1">
      <alignment horizontal="left" vertical="center" wrapText="1" indent="1"/>
      <protection locked="0"/>
    </xf>
    <xf numFmtId="0" fontId="23" fillId="0" borderId="16"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8" fillId="33" borderId="7" xfId="2" applyFont="1" applyFill="1" applyBorder="1" applyProtection="1">
      <alignment horizontal="left" vertical="center" indent="1"/>
    </xf>
    <xf numFmtId="0" fontId="23" fillId="0" borderId="16" xfId="0" applyFont="1" applyBorder="1" applyAlignment="1" applyProtection="1">
      <alignment horizontal="left" vertical="center" wrapText="1" indent="1"/>
      <protection locked="0"/>
    </xf>
    <xf numFmtId="0" fontId="28" fillId="33" borderId="28" xfId="0" applyFont="1" applyFill="1" applyBorder="1" applyAlignment="1">
      <alignment horizontal="center" vertical="center" wrapText="1"/>
    </xf>
    <xf numFmtId="0" fontId="28" fillId="33" borderId="29" xfId="0" applyFont="1" applyFill="1" applyBorder="1" applyAlignment="1">
      <alignment horizontal="center" vertical="center" wrapText="1"/>
    </xf>
    <xf numFmtId="0" fontId="28" fillId="33" borderId="31" xfId="0" applyFont="1" applyFill="1" applyBorder="1" applyAlignment="1">
      <alignment horizontal="center" vertical="center" wrapText="1"/>
    </xf>
    <xf numFmtId="0" fontId="31" fillId="33" borderId="17" xfId="2" applyNumberFormat="1" applyFont="1" applyFill="1" applyBorder="1" applyAlignment="1" applyProtection="1">
      <alignment horizontal="center" vertical="center"/>
    </xf>
    <xf numFmtId="0" fontId="32" fillId="0" borderId="16" xfId="0" applyFont="1" applyBorder="1" applyAlignment="1">
      <alignment horizontal="left" vertical="center" wrapText="1" indent="1"/>
    </xf>
    <xf numFmtId="0" fontId="32" fillId="0" borderId="16" xfId="7" applyNumberFormat="1" applyFont="1" applyBorder="1" applyAlignment="1" applyProtection="1">
      <alignment horizontal="center" vertical="center" wrapText="1"/>
    </xf>
    <xf numFmtId="0" fontId="32" fillId="0" borderId="9" xfId="0" applyFont="1" applyBorder="1" applyAlignment="1">
      <alignment horizontal="left" vertical="center" wrapText="1" indent="1"/>
    </xf>
    <xf numFmtId="0" fontId="32" fillId="0" borderId="9" xfId="7" applyNumberFormat="1" applyFont="1" applyBorder="1" applyAlignment="1" applyProtection="1">
      <alignment horizontal="center" vertical="center" wrapText="1"/>
    </xf>
    <xf numFmtId="0" fontId="31" fillId="33" borderId="7" xfId="2" applyFont="1" applyFill="1" applyBorder="1" applyProtection="1">
      <alignment horizontal="left" vertical="center" indent="1"/>
    </xf>
    <xf numFmtId="0" fontId="31" fillId="33" borderId="8" xfId="7" applyNumberFormat="1" applyFont="1" applyFill="1" applyBorder="1" applyAlignment="1" applyProtection="1">
      <alignment horizontal="center" vertical="center"/>
    </xf>
    <xf numFmtId="0" fontId="30" fillId="0" borderId="0" xfId="0" applyFont="1" applyProtection="1">
      <alignment vertical="center" wrapText="1"/>
      <protection locked="0"/>
    </xf>
    <xf numFmtId="0" fontId="30" fillId="0" borderId="0" xfId="7" applyNumberFormat="1" applyFont="1" applyAlignment="1">
      <alignment horizontal="center" vertical="center" wrapText="1"/>
    </xf>
    <xf numFmtId="0" fontId="33" fillId="34" borderId="9" xfId="2" applyNumberFormat="1" applyFont="1" applyFill="1" applyBorder="1" applyAlignment="1" applyProtection="1">
      <alignment horizontal="center" vertical="center"/>
    </xf>
    <xf numFmtId="0" fontId="30" fillId="0" borderId="9" xfId="7" applyNumberFormat="1" applyFont="1" applyBorder="1" applyAlignment="1">
      <alignment horizontal="center" vertical="center" wrapText="1"/>
    </xf>
    <xf numFmtId="0" fontId="32" fillId="0" borderId="9"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5" xfId="0" applyFont="1" applyBorder="1">
      <alignment vertical="center" wrapText="1"/>
    </xf>
    <xf numFmtId="0" fontId="28" fillId="33" borderId="24" xfId="0" applyFont="1" applyFill="1" applyBorder="1">
      <alignment vertical="center" wrapText="1"/>
    </xf>
    <xf numFmtId="0" fontId="28" fillId="33" borderId="22" xfId="0" applyFont="1" applyFill="1" applyBorder="1">
      <alignment vertical="center" wrapText="1"/>
    </xf>
    <xf numFmtId="0" fontId="28" fillId="33" borderId="27" xfId="0" applyFont="1" applyFill="1" applyBorder="1">
      <alignment vertical="center" wrapText="1"/>
    </xf>
    <xf numFmtId="0" fontId="18" fillId="34" borderId="32" xfId="0" applyFont="1" applyFill="1" applyBorder="1">
      <alignment vertical="center" wrapText="1"/>
    </xf>
    <xf numFmtId="44" fontId="24" fillId="0" borderId="21" xfId="0" applyNumberFormat="1" applyFont="1" applyBorder="1" applyAlignment="1">
      <alignment horizontal="center" vertical="center" wrapText="1"/>
    </xf>
    <xf numFmtId="44" fontId="21" fillId="0" borderId="18" xfId="0" applyNumberFormat="1" applyFont="1" applyBorder="1" applyAlignment="1">
      <alignment horizontal="center" vertical="center" wrapText="1"/>
    </xf>
    <xf numFmtId="44" fontId="21" fillId="0" borderId="9" xfId="0" applyNumberFormat="1" applyFont="1" applyBorder="1" applyAlignment="1">
      <alignment horizontal="center" vertical="center" wrapText="1"/>
    </xf>
    <xf numFmtId="44" fontId="21" fillId="0" borderId="19" xfId="0" applyNumberFormat="1" applyFont="1" applyBorder="1" applyAlignment="1">
      <alignment horizontal="center" vertical="center" wrapText="1"/>
    </xf>
    <xf numFmtId="44" fontId="21" fillId="0" borderId="9" xfId="7" applyFont="1" applyBorder="1" applyAlignment="1" applyProtection="1">
      <alignment horizontal="center" vertical="center" wrapText="1"/>
    </xf>
    <xf numFmtId="0" fontId="22" fillId="0" borderId="35" xfId="3" applyNumberFormat="1" applyFont="1" applyBorder="1" applyProtection="1">
      <alignment horizontal="left" vertical="center" indent="1"/>
    </xf>
    <xf numFmtId="44" fontId="24" fillId="0" borderId="0" xfId="0" applyNumberFormat="1" applyFont="1" applyAlignment="1">
      <alignment horizontal="center" vertical="center" wrapText="1"/>
    </xf>
    <xf numFmtId="44" fontId="24" fillId="0" borderId="36" xfId="0" applyNumberFormat="1" applyFont="1" applyBorder="1" applyAlignment="1">
      <alignment horizontal="center" vertical="center" wrapText="1"/>
    </xf>
    <xf numFmtId="0" fontId="28" fillId="33" borderId="38" xfId="0" applyFont="1" applyFill="1" applyBorder="1" applyAlignment="1">
      <alignment horizontal="center" vertical="center" wrapText="1"/>
    </xf>
    <xf numFmtId="0" fontId="23" fillId="0" borderId="0" xfId="0" applyFont="1" applyAlignment="1">
      <alignment horizontal="left" vertical="center" wrapText="1" indent="1"/>
    </xf>
    <xf numFmtId="0" fontId="16" fillId="0" borderId="0" xfId="0" applyFont="1">
      <alignment vertical="center" wrapText="1"/>
    </xf>
    <xf numFmtId="0" fontId="28" fillId="33" borderId="0" xfId="2" applyNumberFormat="1" applyFont="1" applyFill="1" applyBorder="1" applyAlignment="1" applyProtection="1">
      <alignment horizontal="center" vertical="center"/>
    </xf>
    <xf numFmtId="0" fontId="16" fillId="34" borderId="32" xfId="0" applyFont="1" applyFill="1" applyBorder="1">
      <alignment vertical="center" wrapText="1"/>
    </xf>
    <xf numFmtId="0" fontId="19" fillId="0" borderId="9" xfId="0" applyFont="1" applyBorder="1" applyAlignment="1">
      <alignment horizontal="center" vertical="center" wrapText="1"/>
    </xf>
    <xf numFmtId="0" fontId="27" fillId="33" borderId="39" xfId="3" applyNumberFormat="1" applyFont="1" applyFill="1" applyBorder="1" applyProtection="1">
      <alignment horizontal="left" vertical="center" indent="1"/>
    </xf>
    <xf numFmtId="0" fontId="34" fillId="35" borderId="32" xfId="1" applyNumberFormat="1" applyFont="1" applyFill="1" applyBorder="1" applyAlignment="1" applyProtection="1">
      <alignment horizontal="center" vertical="center"/>
      <protection locked="0"/>
    </xf>
    <xf numFmtId="0" fontId="22" fillId="0" borderId="35" xfId="3" applyNumberFormat="1" applyFont="1" applyBorder="1" applyProtection="1">
      <alignment horizontal="left" vertical="center" indent="1"/>
      <protection locked="0"/>
    </xf>
    <xf numFmtId="0" fontId="22" fillId="0" borderId="18" xfId="3" applyNumberFormat="1" applyFont="1" applyBorder="1" applyProtection="1">
      <alignment horizontal="left" vertical="center" indent="1"/>
      <protection locked="0"/>
    </xf>
    <xf numFmtId="0" fontId="28" fillId="33" borderId="39" xfId="7" applyNumberFormat="1" applyFont="1" applyFill="1" applyBorder="1" applyAlignment="1" applyProtection="1">
      <alignment horizontal="center" vertical="center"/>
    </xf>
    <xf numFmtId="0" fontId="18" fillId="34" borderId="32" xfId="7" applyNumberFormat="1" applyFont="1" applyFill="1" applyBorder="1" applyAlignment="1">
      <alignment horizontal="center" vertical="center" wrapText="1"/>
    </xf>
    <xf numFmtId="0" fontId="0" fillId="0" borderId="0" xfId="7" applyNumberFormat="1" applyFont="1" applyAlignment="1">
      <alignment horizontal="center" vertical="center" wrapText="1"/>
    </xf>
    <xf numFmtId="0" fontId="23" fillId="0" borderId="29" xfId="7" applyNumberFormat="1" applyFont="1" applyBorder="1" applyAlignment="1" applyProtection="1">
      <alignment horizontal="center" vertical="center" wrapText="1"/>
    </xf>
    <xf numFmtId="0" fontId="28" fillId="33" borderId="11" xfId="2" applyFont="1" applyFill="1" applyBorder="1" applyProtection="1">
      <alignment horizontal="left" vertical="center" indent="1"/>
    </xf>
    <xf numFmtId="0" fontId="28" fillId="33" borderId="51" xfId="2" applyFont="1" applyFill="1" applyBorder="1" applyProtection="1">
      <alignment horizontal="left" vertical="center" indent="1"/>
    </xf>
    <xf numFmtId="0" fontId="28" fillId="33" borderId="52" xfId="2" applyFont="1" applyFill="1" applyBorder="1" applyProtection="1">
      <alignment horizontal="left" vertical="center" indent="1"/>
    </xf>
    <xf numFmtId="0" fontId="28" fillId="33" borderId="14" xfId="2" applyFont="1" applyFill="1" applyBorder="1" applyProtection="1">
      <alignment horizontal="left" vertical="center" indent="1"/>
    </xf>
    <xf numFmtId="0" fontId="23" fillId="0" borderId="9" xfId="0" applyFont="1" applyBorder="1" applyAlignment="1">
      <alignment horizontal="left" vertical="center" wrapText="1" indent="1"/>
    </xf>
    <xf numFmtId="0" fontId="23" fillId="0" borderId="29" xfId="0" applyFont="1" applyBorder="1" applyAlignment="1" applyProtection="1">
      <alignment horizontal="center" vertical="center" wrapText="1"/>
      <protection locked="0"/>
    </xf>
    <xf numFmtId="0" fontId="28" fillId="33" borderId="51" xfId="2" applyFont="1" applyFill="1" applyBorder="1" applyAlignment="1" applyProtection="1">
      <alignment horizontal="center" vertical="center"/>
    </xf>
    <xf numFmtId="0" fontId="23" fillId="0" borderId="9" xfId="0" applyFont="1" applyBorder="1" applyAlignment="1">
      <alignment horizontal="center" vertical="center" wrapText="1"/>
    </xf>
    <xf numFmtId="0" fontId="19" fillId="34" borderId="0" xfId="0" applyFont="1" applyFill="1" applyAlignment="1">
      <alignment horizontal="center" vertical="center" wrapText="1"/>
    </xf>
    <xf numFmtId="0" fontId="28" fillId="34" borderId="0" xfId="2" applyFont="1" applyFill="1" applyBorder="1" applyProtection="1">
      <alignment horizontal="left" vertical="center" indent="1"/>
    </xf>
    <xf numFmtId="0" fontId="23" fillId="34" borderId="0" xfId="0" applyFont="1" applyFill="1" applyAlignment="1">
      <alignment horizontal="left" vertical="center" wrapText="1" indent="1"/>
    </xf>
    <xf numFmtId="0" fontId="28" fillId="33" borderId="53" xfId="2" applyFont="1" applyFill="1" applyBorder="1" applyAlignment="1" applyProtection="1">
      <alignment horizontal="center" vertical="center"/>
    </xf>
    <xf numFmtId="0" fontId="26" fillId="34" borderId="0" xfId="1" applyNumberFormat="1" applyFont="1" applyFill="1" applyBorder="1" applyAlignment="1" applyProtection="1">
      <alignment vertical="top" wrapText="1"/>
    </xf>
    <xf numFmtId="0" fontId="28" fillId="33" borderId="8" xfId="2" applyFont="1" applyFill="1" applyBorder="1" applyProtection="1">
      <alignment horizontal="left" vertical="center" indent="1"/>
    </xf>
    <xf numFmtId="0" fontId="28" fillId="33" borderId="10" xfId="2" applyFont="1" applyFill="1" applyBorder="1" applyProtection="1">
      <alignment horizontal="left" vertical="center" indent="1"/>
    </xf>
    <xf numFmtId="0" fontId="28" fillId="33" borderId="15" xfId="2" applyFont="1" applyFill="1" applyBorder="1" applyProtection="1">
      <alignment horizontal="left" vertical="center" indent="1"/>
    </xf>
    <xf numFmtId="0" fontId="23" fillId="0" borderId="18" xfId="0" applyFont="1" applyBorder="1" applyAlignment="1">
      <alignment horizontal="left" vertical="center" wrapText="1" indent="1"/>
    </xf>
    <xf numFmtId="0" fontId="28" fillId="33" borderId="39" xfId="2" applyFont="1" applyFill="1" applyBorder="1" applyAlignment="1" applyProtection="1">
      <alignment vertical="center"/>
    </xf>
    <xf numFmtId="0" fontId="23" fillId="0" borderId="50" xfId="0" applyFont="1" applyBorder="1" applyAlignment="1">
      <alignment horizontal="center" vertical="center" wrapText="1"/>
    </xf>
    <xf numFmtId="0" fontId="28" fillId="33" borderId="55" xfId="2" applyFont="1" applyFill="1" applyBorder="1" applyAlignment="1" applyProtection="1">
      <alignment horizontal="center" vertical="center"/>
    </xf>
    <xf numFmtId="0" fontId="23" fillId="0" borderId="21" xfId="0" applyFont="1" applyBorder="1" applyAlignment="1">
      <alignment horizontal="center" vertical="center" wrapText="1"/>
    </xf>
    <xf numFmtId="0" fontId="21" fillId="0" borderId="0" xfId="0" applyFont="1" applyAlignment="1">
      <alignment horizontal="center" vertical="center" wrapText="1"/>
    </xf>
    <xf numFmtId="0" fontId="18" fillId="0" borderId="0" xfId="0" applyFont="1">
      <alignment vertical="center" wrapText="1"/>
    </xf>
    <xf numFmtId="44" fontId="37" fillId="33" borderId="32" xfId="7" applyFont="1" applyFill="1" applyBorder="1" applyAlignment="1" applyProtection="1">
      <alignment horizontal="center" vertical="center"/>
    </xf>
    <xf numFmtId="0" fontId="0" fillId="34" borderId="0" xfId="0" applyFill="1">
      <alignment vertical="center" wrapText="1"/>
    </xf>
    <xf numFmtId="0" fontId="21" fillId="0" borderId="0" xfId="0" applyFont="1" applyAlignment="1">
      <alignment vertical="top" wrapText="1"/>
    </xf>
    <xf numFmtId="0" fontId="25" fillId="0" borderId="11" xfId="0" applyFont="1" applyBorder="1" applyAlignment="1">
      <alignment horizontal="center" vertical="center" wrapText="1"/>
    </xf>
    <xf numFmtId="0" fontId="35" fillId="0" borderId="0" xfId="0" applyFont="1">
      <alignment vertical="center" wrapText="1"/>
    </xf>
    <xf numFmtId="0" fontId="34" fillId="34" borderId="0" xfId="1" applyNumberFormat="1" applyFont="1" applyFill="1" applyBorder="1" applyAlignment="1" applyProtection="1">
      <alignment vertical="top" wrapText="1"/>
    </xf>
    <xf numFmtId="0" fontId="18" fillId="34" borderId="0" xfId="0" applyFont="1" applyFill="1" applyAlignment="1">
      <alignment horizontal="center" vertical="center" wrapText="1"/>
    </xf>
    <xf numFmtId="0" fontId="20" fillId="34" borderId="0" xfId="1" applyNumberFormat="1" applyFont="1" applyFill="1" applyBorder="1" applyAlignment="1" applyProtection="1">
      <alignment vertical="top" wrapText="1"/>
    </xf>
    <xf numFmtId="0" fontId="20" fillId="0" borderId="8" xfId="1" applyNumberFormat="1" applyFont="1" applyBorder="1" applyAlignment="1" applyProtection="1">
      <alignment vertical="top" wrapText="1"/>
    </xf>
    <xf numFmtId="0" fontId="20" fillId="0" borderId="9" xfId="1" applyNumberFormat="1" applyFont="1" applyBorder="1" applyAlignment="1" applyProtection="1">
      <alignment vertical="top" wrapText="1"/>
    </xf>
    <xf numFmtId="0" fontId="20" fillId="0" borderId="0" xfId="1" applyNumberFormat="1" applyFont="1" applyBorder="1" applyAlignment="1" applyProtection="1">
      <alignment vertical="top" wrapText="1"/>
    </xf>
    <xf numFmtId="0" fontId="28" fillId="33" borderId="9" xfId="2" applyFont="1" applyFill="1" applyBorder="1" applyAlignment="1" applyProtection="1">
      <alignment horizontal="center" vertical="center"/>
    </xf>
    <xf numFmtId="0" fontId="23" fillId="0" borderId="53" xfId="0" applyFont="1" applyBorder="1" applyAlignment="1" applyProtection="1">
      <alignment horizontal="center" vertical="center" wrapText="1"/>
      <protection locked="0"/>
    </xf>
    <xf numFmtId="0" fontId="28" fillId="33" borderId="61" xfId="2" applyNumberFormat="1" applyFont="1" applyFill="1" applyBorder="1" applyAlignment="1" applyProtection="1">
      <alignment horizontal="left" vertical="center"/>
    </xf>
    <xf numFmtId="0" fontId="28" fillId="33" borderId="62" xfId="2" applyFont="1" applyFill="1" applyBorder="1" applyProtection="1">
      <alignment horizontal="left" vertical="center" indent="1"/>
    </xf>
    <xf numFmtId="0" fontId="23" fillId="0" borderId="64" xfId="0" applyFont="1" applyBorder="1" applyAlignment="1">
      <alignment horizontal="left" vertical="center" wrapText="1" indent="1"/>
    </xf>
    <xf numFmtId="0" fontId="28" fillId="33" borderId="32" xfId="0" applyFont="1" applyFill="1" applyBorder="1">
      <alignment vertical="center" wrapText="1"/>
    </xf>
    <xf numFmtId="0" fontId="28" fillId="33" borderId="32" xfId="0" applyFont="1" applyFill="1" applyBorder="1" applyAlignment="1">
      <alignment horizontal="center" vertical="center" wrapText="1"/>
    </xf>
    <xf numFmtId="0" fontId="23" fillId="0" borderId="9" xfId="7" applyNumberFormat="1" applyFont="1" applyBorder="1" applyAlignment="1" applyProtection="1">
      <alignment horizontal="center" vertical="center" wrapText="1"/>
    </xf>
    <xf numFmtId="0" fontId="5" fillId="0" borderId="0" xfId="48"/>
    <xf numFmtId="0" fontId="44" fillId="0" borderId="0" xfId="48" applyFont="1" applyAlignment="1">
      <alignment horizontal="right"/>
    </xf>
    <xf numFmtId="0" fontId="45" fillId="0" borderId="0" xfId="48" applyFont="1"/>
    <xf numFmtId="0" fontId="46" fillId="0" borderId="9" xfId="48" applyFont="1" applyBorder="1"/>
    <xf numFmtId="14" fontId="39" fillId="0" borderId="0" xfId="48" applyNumberFormat="1" applyFont="1" applyAlignment="1">
      <alignment horizontal="right"/>
    </xf>
    <xf numFmtId="0" fontId="18" fillId="0" borderId="0" xfId="48" applyFont="1"/>
    <xf numFmtId="0" fontId="24" fillId="0" borderId="0" xfId="48" applyFont="1" applyAlignment="1">
      <alignment vertical="center"/>
    </xf>
    <xf numFmtId="0" fontId="39" fillId="0" borderId="0" xfId="48" applyFont="1" applyAlignment="1">
      <alignment vertical="center"/>
    </xf>
    <xf numFmtId="14" fontId="39" fillId="0" borderId="0" xfId="48" applyNumberFormat="1" applyFont="1" applyAlignment="1">
      <alignment vertical="center"/>
    </xf>
    <xf numFmtId="0" fontId="41" fillId="0" borderId="0" xfId="48" applyFont="1" applyAlignment="1">
      <alignment vertical="center"/>
    </xf>
    <xf numFmtId="0" fontId="45" fillId="0" borderId="0" xfId="48" applyFont="1" applyAlignment="1">
      <alignment vertical="center"/>
    </xf>
    <xf numFmtId="0" fontId="5" fillId="0" borderId="0" xfId="48" applyAlignment="1">
      <alignment horizontal="center" vertical="center"/>
    </xf>
    <xf numFmtId="0" fontId="46" fillId="37" borderId="0" xfId="48" applyFont="1" applyFill="1" applyAlignment="1">
      <alignment vertical="top" wrapText="1"/>
    </xf>
    <xf numFmtId="0" fontId="39" fillId="36" borderId="0" xfId="48" applyFont="1" applyFill="1"/>
    <xf numFmtId="44" fontId="39" fillId="36" borderId="0" xfId="7" applyFont="1" applyFill="1" applyAlignment="1">
      <alignment vertical="center"/>
    </xf>
    <xf numFmtId="0" fontId="18" fillId="34" borderId="44" xfId="0" applyFont="1" applyFill="1" applyBorder="1">
      <alignment vertical="center" wrapText="1"/>
    </xf>
    <xf numFmtId="0" fontId="18" fillId="34" borderId="78" xfId="0" applyFont="1" applyFill="1" applyBorder="1">
      <alignment vertical="center" wrapText="1"/>
    </xf>
    <xf numFmtId="44" fontId="18" fillId="34" borderId="33" xfId="7" applyFont="1" applyFill="1" applyBorder="1" applyAlignment="1">
      <alignment vertical="center" wrapText="1"/>
    </xf>
    <xf numFmtId="0" fontId="46" fillId="36" borderId="0" xfId="48" applyFont="1" applyFill="1" applyAlignment="1">
      <alignment vertical="top" wrapText="1"/>
    </xf>
    <xf numFmtId="0" fontId="46" fillId="36" borderId="0" xfId="48" applyFont="1" applyFill="1" applyAlignment="1">
      <alignment vertical="top"/>
    </xf>
    <xf numFmtId="0" fontId="46" fillId="36" borderId="0" xfId="48" applyFont="1" applyFill="1" applyAlignment="1">
      <alignment vertical="center" wrapText="1"/>
    </xf>
    <xf numFmtId="0" fontId="39" fillId="0" borderId="0" xfId="0" applyFont="1" applyAlignment="1">
      <alignment vertical="center"/>
    </xf>
    <xf numFmtId="14" fontId="24" fillId="0" borderId="0" xfId="48" applyNumberFormat="1" applyFont="1"/>
    <xf numFmtId="0" fontId="46" fillId="0" borderId="9" xfId="48" applyFont="1" applyBorder="1" applyAlignment="1">
      <alignment horizontal="right"/>
    </xf>
    <xf numFmtId="44" fontId="39" fillId="36" borderId="0" xfId="7" applyFont="1" applyFill="1" applyAlignment="1"/>
    <xf numFmtId="0" fontId="28" fillId="33" borderId="51" xfId="2" applyFont="1" applyFill="1" applyBorder="1" applyAlignment="1" applyProtection="1">
      <alignment horizontal="center" vertical="center"/>
      <protection locked="0"/>
    </xf>
    <xf numFmtId="0" fontId="28" fillId="33" borderId="52" xfId="2" applyFont="1" applyFill="1" applyBorder="1" applyAlignment="1" applyProtection="1">
      <alignment horizontal="center" vertical="center"/>
      <protection locked="0"/>
    </xf>
    <xf numFmtId="0" fontId="28" fillId="33" borderId="14" xfId="2" applyFont="1" applyFill="1" applyBorder="1" applyAlignment="1" applyProtection="1">
      <alignment horizontal="center" vertical="center"/>
      <protection locked="0"/>
    </xf>
    <xf numFmtId="0" fontId="28" fillId="33" borderId="7" xfId="2" applyFont="1" applyFill="1" applyBorder="1" applyAlignment="1" applyProtection="1">
      <alignment horizontal="center" vertical="center"/>
      <protection locked="0"/>
    </xf>
    <xf numFmtId="0" fontId="28" fillId="33" borderId="11" xfId="2" applyFont="1" applyFill="1" applyBorder="1" applyAlignment="1" applyProtection="1">
      <alignment horizontal="center" vertical="center"/>
      <protection locked="0"/>
    </xf>
    <xf numFmtId="0" fontId="35" fillId="34" borderId="32" xfId="0" applyFont="1" applyFill="1" applyBorder="1">
      <alignment vertical="center" wrapText="1"/>
    </xf>
    <xf numFmtId="44" fontId="18" fillId="34" borderId="0" xfId="7" applyFont="1" applyFill="1" applyBorder="1" applyAlignment="1">
      <alignment vertical="center" wrapText="1"/>
    </xf>
    <xf numFmtId="44" fontId="27" fillId="34" borderId="0" xfId="7" applyFont="1" applyFill="1" applyBorder="1" applyAlignment="1" applyProtection="1">
      <alignment horizontal="center" vertical="center" wrapText="1"/>
    </xf>
    <xf numFmtId="44" fontId="18" fillId="34" borderId="0" xfId="7" applyFont="1" applyFill="1" applyBorder="1" applyAlignment="1">
      <alignment horizontal="center" vertical="center" wrapText="1"/>
    </xf>
    <xf numFmtId="44" fontId="28" fillId="34" borderId="0" xfId="7" applyFont="1" applyFill="1" applyBorder="1" applyAlignment="1" applyProtection="1">
      <alignment horizontal="center" vertical="center"/>
    </xf>
    <xf numFmtId="0" fontId="23" fillId="0" borderId="63" xfId="0" applyFont="1" applyBorder="1" applyAlignment="1">
      <alignment horizontal="left" vertical="center" wrapText="1" indent="1"/>
    </xf>
    <xf numFmtId="0" fontId="23" fillId="0" borderId="65" xfId="0" applyFont="1" applyBorder="1" applyAlignment="1">
      <alignment horizontal="left" vertical="center" wrapText="1" indent="1"/>
    </xf>
    <xf numFmtId="0" fontId="23" fillId="0" borderId="79" xfId="0" applyFont="1" applyBorder="1" applyAlignment="1">
      <alignment horizontal="left" vertical="center" wrapText="1" indent="1"/>
    </xf>
    <xf numFmtId="0" fontId="28" fillId="33" borderId="11" xfId="2" applyFont="1" applyFill="1" applyBorder="1" applyAlignment="1" applyProtection="1">
      <alignment horizontal="left" vertical="center" wrapText="1" indent="1"/>
    </xf>
    <xf numFmtId="0" fontId="23" fillId="0" borderId="66" xfId="0" applyFont="1" applyBorder="1" applyAlignment="1">
      <alignment horizontal="left" vertical="center" wrapText="1" indent="1"/>
    </xf>
    <xf numFmtId="0" fontId="41" fillId="0" borderId="9" xfId="0" applyFont="1" applyBorder="1" applyAlignment="1">
      <alignment horizontal="right" vertical="center" wrapText="1"/>
    </xf>
    <xf numFmtId="0" fontId="41" fillId="0" borderId="9" xfId="0" applyFont="1" applyBorder="1" applyAlignment="1">
      <alignment horizontal="center" vertical="center" wrapText="1"/>
    </xf>
    <xf numFmtId="0" fontId="50" fillId="0" borderId="0" xfId="0" applyFont="1">
      <alignment vertical="center" wrapText="1"/>
    </xf>
    <xf numFmtId="44" fontId="42" fillId="33" borderId="49" xfId="7" applyFont="1" applyFill="1" applyBorder="1" applyAlignment="1" applyProtection="1">
      <alignment horizontal="left" vertical="center"/>
    </xf>
    <xf numFmtId="44" fontId="42" fillId="33" borderId="57" xfId="7" applyFont="1" applyFill="1" applyBorder="1" applyAlignment="1" applyProtection="1">
      <alignment horizontal="center" vertical="center"/>
    </xf>
    <xf numFmtId="44" fontId="35" fillId="0" borderId="0" xfId="7" applyFont="1" applyBorder="1" applyAlignment="1" applyProtection="1">
      <alignment horizontal="center" vertical="center" wrapText="1"/>
    </xf>
    <xf numFmtId="0" fontId="23" fillId="0" borderId="64" xfId="0" applyFont="1" applyBorder="1" applyAlignment="1">
      <alignment horizontal="center" vertical="center" wrapText="1"/>
    </xf>
    <xf numFmtId="0" fontId="28" fillId="33" borderId="80" xfId="2" applyNumberFormat="1" applyFont="1" applyFill="1" applyBorder="1" applyAlignment="1" applyProtection="1">
      <alignment horizontal="center" vertical="center"/>
    </xf>
    <xf numFmtId="0" fontId="24" fillId="34" borderId="34" xfId="0" applyFont="1" applyFill="1" applyBorder="1" applyAlignment="1">
      <alignment horizontal="left" vertical="center"/>
    </xf>
    <xf numFmtId="0" fontId="21" fillId="34" borderId="0" xfId="0" applyFont="1" applyFill="1" applyAlignment="1">
      <alignment horizontal="left" vertical="center" wrapText="1"/>
    </xf>
    <xf numFmtId="0" fontId="21" fillId="34" borderId="22" xfId="0" applyFont="1" applyFill="1" applyBorder="1" applyAlignment="1">
      <alignment horizontal="left" vertical="center" wrapText="1"/>
    </xf>
    <xf numFmtId="0" fontId="0" fillId="0" borderId="37" xfId="0" applyBorder="1">
      <alignment vertical="center" wrapText="1"/>
    </xf>
    <xf numFmtId="0" fontId="21" fillId="34" borderId="23" xfId="0" applyFont="1" applyFill="1" applyBorder="1" applyAlignment="1">
      <alignment horizontal="left" vertical="center" wrapText="1"/>
    </xf>
    <xf numFmtId="0" fontId="21" fillId="34" borderId="35" xfId="0" applyFont="1" applyFill="1" applyBorder="1" applyAlignment="1">
      <alignment horizontal="left" vertical="center" wrapText="1"/>
    </xf>
    <xf numFmtId="0" fontId="52" fillId="34" borderId="58" xfId="0" applyFont="1" applyFill="1" applyBorder="1" applyAlignment="1">
      <alignment horizontal="left" vertical="center" wrapText="1"/>
    </xf>
    <xf numFmtId="0" fontId="52" fillId="34" borderId="0" xfId="0" applyFont="1" applyFill="1" applyAlignment="1">
      <alignment horizontal="left" vertical="center" wrapText="1"/>
    </xf>
    <xf numFmtId="0" fontId="52" fillId="34" borderId="22" xfId="0" applyFont="1" applyFill="1" applyBorder="1" applyAlignment="1">
      <alignment horizontal="left" vertical="center" wrapText="1"/>
    </xf>
    <xf numFmtId="0" fontId="39" fillId="0" borderId="0" xfId="48" applyFont="1" applyAlignment="1">
      <alignment horizontal="right"/>
    </xf>
    <xf numFmtId="0" fontId="55" fillId="0" borderId="0" xfId="48" applyFont="1" applyAlignment="1">
      <alignment horizontal="left" vertical="center" indent="15"/>
    </xf>
    <xf numFmtId="0" fontId="17" fillId="0" borderId="0" xfId="48" applyFont="1"/>
    <xf numFmtId="0" fontId="56" fillId="0" borderId="0" xfId="48" applyFont="1" applyAlignment="1">
      <alignment vertical="center"/>
    </xf>
    <xf numFmtId="0" fontId="57" fillId="0" borderId="0" xfId="48" applyFont="1" applyAlignment="1">
      <alignment vertical="center"/>
    </xf>
    <xf numFmtId="0" fontId="39" fillId="0" borderId="0" xfId="48" applyFont="1"/>
    <xf numFmtId="0" fontId="24" fillId="0" borderId="0" xfId="48" applyFont="1"/>
    <xf numFmtId="0" fontId="17" fillId="0" borderId="0" xfId="0" applyFont="1" applyAlignment="1"/>
    <xf numFmtId="0" fontId="17" fillId="0" borderId="0" xfId="48" applyFont="1" applyAlignment="1">
      <alignment horizontal="center" vertical="center"/>
    </xf>
    <xf numFmtId="0" fontId="24" fillId="0" borderId="0" xfId="0" applyFont="1" applyAlignment="1">
      <alignment vertical="center"/>
    </xf>
    <xf numFmtId="0" fontId="39" fillId="36" borderId="70" xfId="48" applyFont="1" applyFill="1" applyBorder="1" applyAlignment="1">
      <alignment horizontal="center" vertical="center"/>
    </xf>
    <xf numFmtId="0" fontId="39" fillId="36" borderId="70" xfId="48" applyFont="1" applyFill="1" applyBorder="1" applyAlignment="1">
      <alignment horizontal="center" vertical="center" wrapText="1"/>
    </xf>
    <xf numFmtId="0" fontId="39" fillId="0" borderId="74" xfId="48" applyFont="1" applyBorder="1" applyAlignment="1">
      <alignment vertical="center"/>
    </xf>
    <xf numFmtId="0" fontId="39" fillId="0" borderId="75" xfId="48" applyFont="1" applyBorder="1" applyAlignment="1">
      <alignment vertical="center"/>
    </xf>
    <xf numFmtId="0" fontId="39" fillId="0" borderId="76" xfId="48" applyFont="1" applyBorder="1" applyAlignment="1">
      <alignment vertical="center"/>
    </xf>
    <xf numFmtId="0" fontId="39" fillId="0" borderId="73" xfId="7" applyNumberFormat="1" applyFont="1" applyBorder="1" applyAlignment="1">
      <alignment horizontal="center" vertical="center"/>
    </xf>
    <xf numFmtId="44" fontId="39" fillId="0" borderId="73" xfId="7" applyFont="1" applyBorder="1" applyAlignment="1">
      <alignment horizontal="center" vertical="center"/>
    </xf>
    <xf numFmtId="0" fontId="39" fillId="36" borderId="72" xfId="48" applyFont="1" applyFill="1" applyBorder="1" applyAlignment="1">
      <alignment horizontal="center" vertical="center"/>
    </xf>
    <xf numFmtId="0" fontId="39" fillId="36" borderId="73" xfId="48" applyFont="1" applyFill="1" applyBorder="1" applyAlignment="1">
      <alignment horizontal="center" vertical="center" wrapText="1"/>
    </xf>
    <xf numFmtId="0" fontId="39" fillId="36" borderId="71" xfId="48" applyFont="1" applyFill="1" applyBorder="1" applyAlignment="1">
      <alignment horizontal="center" vertical="center"/>
    </xf>
    <xf numFmtId="0" fontId="58" fillId="0" borderId="75" xfId="0" applyFont="1" applyBorder="1">
      <alignment vertical="center" wrapText="1"/>
    </xf>
    <xf numFmtId="0" fontId="58" fillId="0" borderId="76" xfId="0" applyFont="1" applyBorder="1">
      <alignment vertical="center" wrapText="1"/>
    </xf>
    <xf numFmtId="0" fontId="58" fillId="0" borderId="0" xfId="0" applyFont="1">
      <alignment vertical="center" wrapText="1"/>
    </xf>
    <xf numFmtId="0" fontId="39" fillId="0" borderId="0" xfId="7" applyNumberFormat="1" applyFont="1" applyBorder="1" applyAlignment="1">
      <alignment horizontal="center" vertical="center"/>
    </xf>
    <xf numFmtId="44" fontId="39" fillId="0" borderId="0" xfId="7" applyFont="1" applyBorder="1" applyAlignment="1">
      <alignment horizontal="center" vertical="center"/>
    </xf>
    <xf numFmtId="0" fontId="39" fillId="0" borderId="68" xfId="48" applyFont="1" applyBorder="1" applyAlignment="1">
      <alignment horizontal="left"/>
    </xf>
    <xf numFmtId="0" fontId="59" fillId="0" borderId="68" xfId="48" applyFont="1" applyBorder="1"/>
    <xf numFmtId="44" fontId="39" fillId="0" borderId="68" xfId="7" applyFont="1" applyBorder="1" applyAlignment="1"/>
    <xf numFmtId="0" fontId="59" fillId="0" borderId="70" xfId="48" applyFont="1" applyBorder="1"/>
    <xf numFmtId="0" fontId="39" fillId="0" borderId="68" xfId="48" applyFont="1" applyBorder="1" applyAlignment="1">
      <alignment horizontal="center"/>
    </xf>
    <xf numFmtId="44" fontId="39" fillId="0" borderId="68" xfId="7" applyFont="1" applyBorder="1" applyAlignment="1">
      <alignment horizontal="center"/>
    </xf>
    <xf numFmtId="0" fontId="39" fillId="0" borderId="0" xfId="48" applyFont="1" applyAlignment="1">
      <alignment horizontal="left"/>
    </xf>
    <xf numFmtId="0" fontId="59" fillId="0" borderId="0" xfId="48" applyFont="1"/>
    <xf numFmtId="44" fontId="39" fillId="0" borderId="0" xfId="7" applyFont="1" applyAlignment="1"/>
    <xf numFmtId="0" fontId="60" fillId="0" borderId="0" xfId="48" applyFont="1"/>
    <xf numFmtId="0" fontId="39" fillId="0" borderId="0" xfId="48" applyFont="1" applyAlignment="1">
      <alignment vertical="top"/>
    </xf>
    <xf numFmtId="0" fontId="61" fillId="0" borderId="0" xfId="48" applyFont="1"/>
    <xf numFmtId="0" fontId="62" fillId="0" borderId="0" xfId="48" applyFont="1"/>
    <xf numFmtId="0" fontId="61" fillId="0" borderId="0" xfId="48" applyFont="1" applyAlignment="1">
      <alignment horizontal="center"/>
    </xf>
    <xf numFmtId="0" fontId="61" fillId="0" borderId="0" xfId="48" applyFont="1" applyAlignment="1">
      <alignment horizontal="right"/>
    </xf>
    <xf numFmtId="0" fontId="63" fillId="0" borderId="0" xfId="48" applyFont="1"/>
    <xf numFmtId="0" fontId="64" fillId="0" borderId="0" xfId="48" applyFont="1"/>
    <xf numFmtId="0" fontId="66" fillId="0" borderId="0" xfId="48" applyFont="1"/>
    <xf numFmtId="0" fontId="67" fillId="0" borderId="0" xfId="0" applyFont="1" applyAlignment="1">
      <alignment vertical="center"/>
    </xf>
    <xf numFmtId="166" fontId="49" fillId="0" borderId="9" xfId="0" applyNumberFormat="1" applyFont="1" applyBorder="1" applyAlignment="1">
      <alignment horizontal="center" vertical="center" wrapText="1"/>
    </xf>
    <xf numFmtId="166" fontId="41" fillId="0" borderId="9" xfId="0" applyNumberFormat="1" applyFont="1" applyBorder="1" applyAlignment="1">
      <alignment horizontal="center" vertical="center" wrapText="1"/>
    </xf>
    <xf numFmtId="0" fontId="29" fillId="0" borderId="0" xfId="47">
      <alignment vertical="center" wrapText="1"/>
    </xf>
    <xf numFmtId="0" fontId="0" fillId="0" borderId="0" xfId="0" applyAlignment="1"/>
    <xf numFmtId="0" fontId="16" fillId="0" borderId="83" xfId="0" applyFont="1" applyBorder="1" applyAlignment="1">
      <alignment horizontal="center" vertical="center" wrapText="1"/>
    </xf>
    <xf numFmtId="0" fontId="39" fillId="36" borderId="70" xfId="48" applyFont="1" applyFill="1" applyBorder="1" applyAlignment="1">
      <alignment horizontal="left" vertical="center"/>
    </xf>
    <xf numFmtId="0" fontId="63" fillId="0" borderId="0" xfId="48" applyFont="1" applyAlignment="1">
      <alignment horizontal="center"/>
    </xf>
    <xf numFmtId="0" fontId="39" fillId="0" borderId="74" xfId="48" applyFont="1" applyBorder="1" applyAlignment="1">
      <alignment horizontal="center" vertical="center"/>
    </xf>
    <xf numFmtId="44" fontId="39" fillId="0" borderId="69" xfId="7" applyFont="1" applyBorder="1" applyAlignment="1"/>
    <xf numFmtId="0" fontId="16" fillId="34" borderId="44" xfId="0" applyFont="1" applyFill="1" applyBorder="1">
      <alignment vertical="center" wrapText="1"/>
    </xf>
    <xf numFmtId="44" fontId="18" fillId="0" borderId="0" xfId="7" applyFont="1" applyAlignment="1">
      <alignment vertical="center" wrapText="1"/>
    </xf>
    <xf numFmtId="0" fontId="41" fillId="0" borderId="18" xfId="0" applyFont="1" applyBorder="1" applyAlignment="1">
      <alignment horizontal="right" vertical="center" wrapText="1"/>
    </xf>
    <xf numFmtId="0" fontId="41" fillId="0" borderId="19" xfId="0" applyFont="1" applyBorder="1" applyAlignment="1">
      <alignment horizontal="center" vertical="center" wrapText="1"/>
    </xf>
    <xf numFmtId="0" fontId="41" fillId="35" borderId="35" xfId="0" applyFont="1" applyFill="1" applyBorder="1" applyAlignment="1">
      <alignment horizontal="right" vertical="center" wrapText="1"/>
    </xf>
    <xf numFmtId="0" fontId="41" fillId="35" borderId="37" xfId="0" applyFont="1" applyFill="1" applyBorder="1" applyAlignment="1">
      <alignment horizontal="center" vertical="center" wrapText="1"/>
    </xf>
    <xf numFmtId="0" fontId="41" fillId="0" borderId="20" xfId="0" applyFont="1" applyBorder="1" applyAlignment="1">
      <alignment horizontal="right" vertical="center" wrapText="1"/>
    </xf>
    <xf numFmtId="0" fontId="41" fillId="0" borderId="48" xfId="0" applyFont="1" applyBorder="1" applyAlignment="1">
      <alignment horizontal="center" vertical="center" wrapText="1"/>
    </xf>
    <xf numFmtId="0" fontId="68" fillId="0" borderId="9" xfId="0" applyFont="1" applyBorder="1" applyAlignment="1">
      <alignment horizontal="right" vertical="center" wrapText="1"/>
    </xf>
    <xf numFmtId="0" fontId="68" fillId="0" borderId="9" xfId="0" applyFont="1" applyBorder="1" applyAlignment="1">
      <alignment horizontal="center" vertical="center" wrapText="1"/>
    </xf>
    <xf numFmtId="166" fontId="68" fillId="0" borderId="9" xfId="0" applyNumberFormat="1" applyFont="1" applyBorder="1" applyAlignment="1">
      <alignment horizontal="center" vertical="center" wrapText="1"/>
    </xf>
    <xf numFmtId="166" fontId="30" fillId="0" borderId="9" xfId="0" applyNumberFormat="1" applyFont="1" applyBorder="1" applyAlignment="1">
      <alignment horizontal="center" vertical="center" wrapText="1"/>
    </xf>
    <xf numFmtId="0" fontId="69" fillId="35" borderId="0" xfId="2" applyNumberFormat="1" applyFont="1" applyFill="1" applyBorder="1" applyAlignment="1" applyProtection="1">
      <alignment horizontal="left" vertical="center"/>
    </xf>
    <xf numFmtId="0" fontId="69" fillId="35" borderId="13" xfId="2" applyNumberFormat="1" applyFont="1" applyFill="1" applyBorder="1" applyAlignment="1" applyProtection="1">
      <alignment horizontal="center" vertical="center"/>
    </xf>
    <xf numFmtId="0" fontId="69" fillId="35" borderId="67" xfId="2" applyFont="1" applyFill="1" applyBorder="1" applyAlignment="1" applyProtection="1">
      <alignment vertical="center"/>
    </xf>
    <xf numFmtId="0" fontId="69" fillId="35" borderId="62" xfId="2" applyFont="1" applyFill="1" applyBorder="1" applyAlignment="1" applyProtection="1">
      <alignment horizontal="center" vertical="center"/>
    </xf>
    <xf numFmtId="0" fontId="32" fillId="0" borderId="63" xfId="0" applyFont="1" applyBorder="1">
      <alignment vertical="center" wrapText="1"/>
    </xf>
    <xf numFmtId="0" fontId="32" fillId="0" borderId="63" xfId="0" applyFont="1" applyBorder="1" applyAlignment="1">
      <alignment horizontal="center" vertical="center" wrapText="1"/>
    </xf>
    <xf numFmtId="0" fontId="69" fillId="35" borderId="67" xfId="2" applyFont="1" applyFill="1" applyBorder="1" applyAlignment="1" applyProtection="1">
      <alignment horizontal="center" vertical="center"/>
    </xf>
    <xf numFmtId="0" fontId="70" fillId="0" borderId="0" xfId="0" applyFont="1">
      <alignment vertical="center" wrapText="1"/>
    </xf>
    <xf numFmtId="0" fontId="70" fillId="0" borderId="0" xfId="0" applyFont="1" applyAlignment="1">
      <alignment horizontal="center" vertical="center" wrapText="1"/>
    </xf>
    <xf numFmtId="0" fontId="68" fillId="0" borderId="21" xfId="0" applyFont="1" applyBorder="1" applyAlignment="1">
      <alignment horizontal="right" vertical="center" wrapText="1"/>
    </xf>
    <xf numFmtId="0" fontId="68" fillId="0" borderId="21" xfId="0" applyFont="1" applyBorder="1" applyAlignment="1">
      <alignment horizontal="center" vertical="center" wrapText="1"/>
    </xf>
    <xf numFmtId="0" fontId="32" fillId="0" borderId="84" xfId="0" applyFont="1" applyBorder="1">
      <alignment vertical="center" wrapText="1"/>
    </xf>
    <xf numFmtId="0" fontId="32" fillId="0" borderId="84" xfId="0" applyFont="1" applyBorder="1" applyAlignment="1">
      <alignment horizontal="center" vertical="center" wrapText="1"/>
    </xf>
    <xf numFmtId="167" fontId="51" fillId="39" borderId="9" xfId="7" applyNumberFormat="1" applyFont="1" applyFill="1" applyBorder="1" applyAlignment="1">
      <alignment horizontal="center" vertical="center" wrapText="1"/>
    </xf>
    <xf numFmtId="167" fontId="51" fillId="0" borderId="9" xfId="7" applyNumberFormat="1" applyFont="1" applyBorder="1" applyAlignment="1">
      <alignment horizontal="center" vertical="center" wrapText="1"/>
    </xf>
    <xf numFmtId="0" fontId="28" fillId="33" borderId="13" xfId="2" applyNumberFormat="1" applyFont="1" applyFill="1" applyBorder="1" applyAlignment="1" applyProtection="1">
      <alignment horizontal="left" vertical="center" wrapText="1"/>
    </xf>
    <xf numFmtId="49" fontId="23" fillId="0" borderId="16" xfId="0" applyNumberFormat="1" applyFont="1" applyBorder="1" applyAlignment="1" applyProtection="1">
      <alignment horizontal="left" vertical="center" wrapText="1" indent="1"/>
      <protection locked="0"/>
    </xf>
    <xf numFmtId="49" fontId="23" fillId="0" borderId="9" xfId="0" applyNumberFormat="1" applyFont="1" applyBorder="1" applyAlignment="1" applyProtection="1">
      <alignment horizontal="left" vertical="center" wrapText="1" indent="1"/>
      <protection locked="0"/>
    </xf>
    <xf numFmtId="0" fontId="23" fillId="36" borderId="53" xfId="0" applyFont="1" applyFill="1" applyBorder="1" applyAlignment="1" applyProtection="1">
      <alignment horizontal="center" vertical="center" wrapText="1"/>
      <protection locked="0"/>
    </xf>
    <xf numFmtId="0" fontId="28" fillId="33" borderId="64" xfId="49" applyFont="1" applyFill="1" applyBorder="1" applyAlignment="1">
      <alignment horizontal="center" vertical="top" wrapText="1"/>
    </xf>
    <xf numFmtId="167" fontId="51" fillId="0" borderId="9" xfId="7" applyNumberFormat="1" applyFont="1" applyBorder="1" applyAlignment="1">
      <alignment horizontal="center" vertical="center"/>
    </xf>
    <xf numFmtId="167" fontId="51" fillId="36" borderId="53" xfId="0" applyNumberFormat="1" applyFont="1" applyFill="1" applyBorder="1" applyAlignment="1" applyProtection="1">
      <alignment horizontal="center" vertical="center" wrapText="1"/>
      <protection locked="0"/>
    </xf>
    <xf numFmtId="0" fontId="42" fillId="33" borderId="51" xfId="2" applyFont="1" applyFill="1" applyBorder="1" applyAlignment="1" applyProtection="1">
      <alignment horizontal="center" vertical="center"/>
    </xf>
    <xf numFmtId="167" fontId="51" fillId="39" borderId="9" xfId="7" applyNumberFormat="1" applyFont="1" applyFill="1" applyBorder="1" applyAlignment="1">
      <alignment horizontal="center" vertical="center"/>
    </xf>
    <xf numFmtId="0" fontId="42" fillId="33" borderId="9" xfId="2" applyFont="1" applyFill="1" applyBorder="1" applyAlignment="1" applyProtection="1">
      <alignment horizontal="center" vertical="center"/>
    </xf>
    <xf numFmtId="0" fontId="42" fillId="33" borderId="51" xfId="2" applyFont="1" applyFill="1" applyBorder="1" applyAlignment="1" applyProtection="1">
      <alignment horizontal="center" vertical="center"/>
      <protection locked="0"/>
    </xf>
    <xf numFmtId="167" fontId="51" fillId="39" borderId="85" xfId="7" applyNumberFormat="1" applyFont="1" applyFill="1" applyBorder="1" applyAlignment="1">
      <alignment horizontal="center" vertical="center"/>
    </xf>
    <xf numFmtId="0" fontId="42" fillId="33" borderId="52" xfId="2" applyFont="1" applyFill="1" applyBorder="1" applyAlignment="1" applyProtection="1">
      <alignment horizontal="center" vertical="center"/>
      <protection locked="0"/>
    </xf>
    <xf numFmtId="0" fontId="42" fillId="33" borderId="14" xfId="2" applyFont="1" applyFill="1" applyBorder="1" applyAlignment="1" applyProtection="1">
      <alignment horizontal="center" vertical="center"/>
      <protection locked="0"/>
    </xf>
    <xf numFmtId="0" fontId="42" fillId="33" borderId="7" xfId="2" applyFont="1" applyFill="1" applyBorder="1" applyAlignment="1" applyProtection="1">
      <alignment horizontal="center" vertical="center"/>
      <protection locked="0"/>
    </xf>
    <xf numFmtId="0" fontId="42" fillId="33" borderId="11" xfId="2" applyFont="1" applyFill="1" applyBorder="1" applyAlignment="1" applyProtection="1">
      <alignment horizontal="center" vertical="center"/>
      <protection locked="0"/>
    </xf>
    <xf numFmtId="0" fontId="27" fillId="33" borderId="42" xfId="3" applyNumberFormat="1" applyFont="1" applyFill="1" applyBorder="1" applyAlignment="1" applyProtection="1">
      <alignment horizontal="center" vertical="center" wrapText="1"/>
      <protection locked="0"/>
    </xf>
    <xf numFmtId="0" fontId="27" fillId="33" borderId="42" xfId="0" applyFont="1" applyFill="1" applyBorder="1" applyAlignment="1" applyProtection="1">
      <alignment horizontal="center" vertical="center" wrapText="1"/>
      <protection locked="0"/>
    </xf>
    <xf numFmtId="0" fontId="27" fillId="33" borderId="41" xfId="0" applyFont="1" applyFill="1" applyBorder="1" applyAlignment="1" applyProtection="1">
      <alignment horizontal="center" vertical="center" wrapText="1"/>
      <protection locked="0"/>
    </xf>
    <xf numFmtId="0" fontId="27" fillId="33" borderId="40" xfId="0" applyFont="1" applyFill="1" applyBorder="1" applyAlignment="1" applyProtection="1">
      <alignment horizontal="center" vertical="center" wrapText="1"/>
      <protection locked="0"/>
    </xf>
    <xf numFmtId="0" fontId="27" fillId="33" borderId="43" xfId="0" applyFont="1" applyFill="1" applyBorder="1" applyAlignment="1" applyProtection="1">
      <alignment horizontal="center" vertical="center" wrapText="1"/>
      <protection locked="0"/>
    </xf>
    <xf numFmtId="0" fontId="34" fillId="34" borderId="0" xfId="1" applyNumberFormat="1" applyFont="1" applyFill="1" applyBorder="1" applyAlignment="1" applyProtection="1">
      <alignment horizontal="left" vertical="top" wrapText="1"/>
    </xf>
    <xf numFmtId="0" fontId="15" fillId="34" borderId="0" xfId="0" applyFont="1" applyFill="1" applyAlignment="1">
      <alignment horizontal="center" vertical="center" wrapText="1"/>
    </xf>
    <xf numFmtId="0" fontId="5" fillId="34" borderId="0" xfId="0" applyFont="1" applyFill="1" applyAlignment="1">
      <alignment horizontal="center" vertical="center" wrapText="1"/>
    </xf>
    <xf numFmtId="0" fontId="5" fillId="0" borderId="0" xfId="0" applyFont="1" applyAlignment="1">
      <alignment horizontal="center" vertical="center" wrapText="1"/>
    </xf>
    <xf numFmtId="0" fontId="24" fillId="34" borderId="0" xfId="2" applyFont="1" applyFill="1" applyBorder="1" applyProtection="1">
      <alignment horizontal="left" vertical="center" indent="1"/>
    </xf>
    <xf numFmtId="0" fontId="21" fillId="34" borderId="0" xfId="0" applyFont="1" applyFill="1" applyAlignment="1">
      <alignment horizontal="left" vertical="center" wrapText="1" indent="1"/>
    </xf>
    <xf numFmtId="167" fontId="35" fillId="0" borderId="0" xfId="7" applyNumberFormat="1" applyFont="1" applyBorder="1" applyAlignment="1" applyProtection="1">
      <alignment horizontal="center" vertical="center" wrapText="1"/>
    </xf>
    <xf numFmtId="44" fontId="37" fillId="33" borderId="44" xfId="7" applyFont="1" applyFill="1" applyBorder="1" applyAlignment="1" applyProtection="1">
      <alignment horizontal="center" vertical="center"/>
    </xf>
    <xf numFmtId="0" fontId="23" fillId="36" borderId="87" xfId="0" applyFont="1" applyFill="1" applyBorder="1" applyAlignment="1" applyProtection="1">
      <alignment horizontal="center" vertical="center" wrapText="1"/>
      <protection locked="0"/>
    </xf>
    <xf numFmtId="0" fontId="28" fillId="33" borderId="88" xfId="2" applyFont="1" applyFill="1" applyBorder="1" applyAlignment="1" applyProtection="1">
      <alignment horizontal="center" vertical="center"/>
    </xf>
    <xf numFmtId="0" fontId="28" fillId="33" borderId="88" xfId="2" applyFont="1" applyFill="1" applyBorder="1" applyAlignment="1" applyProtection="1">
      <alignment horizontal="center" vertical="center"/>
      <protection locked="0"/>
    </xf>
    <xf numFmtId="0" fontId="28" fillId="33" borderId="89" xfId="2" applyFont="1" applyFill="1" applyBorder="1" applyAlignment="1" applyProtection="1">
      <alignment horizontal="center" vertical="center"/>
      <protection locked="0"/>
    </xf>
    <xf numFmtId="0" fontId="28" fillId="33" borderId="90" xfId="2" applyFont="1" applyFill="1" applyBorder="1" applyAlignment="1" applyProtection="1">
      <alignment horizontal="center" vertical="center"/>
      <protection locked="0"/>
    </xf>
    <xf numFmtId="0" fontId="28" fillId="33" borderId="91" xfId="2" applyFont="1" applyFill="1" applyBorder="1" applyAlignment="1" applyProtection="1">
      <alignment horizontal="center" vertical="center"/>
      <protection locked="0"/>
    </xf>
    <xf numFmtId="0" fontId="28" fillId="33" borderId="92" xfId="2" applyFont="1" applyFill="1" applyBorder="1" applyAlignment="1" applyProtection="1">
      <alignment horizontal="center" vertical="center"/>
      <protection locked="0"/>
    </xf>
    <xf numFmtId="0" fontId="23" fillId="0" borderId="87" xfId="0" applyFont="1" applyBorder="1" applyAlignment="1" applyProtection="1">
      <alignment horizontal="center" vertical="center" wrapText="1"/>
      <protection locked="0"/>
    </xf>
    <xf numFmtId="0" fontId="37" fillId="33" borderId="24" xfId="2" applyNumberFormat="1" applyFont="1" applyFill="1" applyBorder="1" applyAlignment="1" applyProtection="1">
      <alignment horizontal="center" vertical="center"/>
      <protection locked="0"/>
    </xf>
    <xf numFmtId="0" fontId="37" fillId="33" borderId="39" xfId="2" applyNumberFormat="1" applyFont="1" applyFill="1" applyBorder="1" applyAlignment="1" applyProtection="1">
      <alignment horizontal="center" vertical="center"/>
      <protection locked="0"/>
    </xf>
    <xf numFmtId="0" fontId="37" fillId="33" borderId="86" xfId="2" applyNumberFormat="1" applyFont="1" applyFill="1" applyBorder="1" applyAlignment="1" applyProtection="1">
      <alignment horizontal="center" vertical="center"/>
      <protection locked="0"/>
    </xf>
    <xf numFmtId="0" fontId="18" fillId="0" borderId="0" xfId="0" applyFont="1" applyAlignment="1">
      <alignment horizontal="center" vertical="center" wrapText="1"/>
    </xf>
    <xf numFmtId="0" fontId="21" fillId="0" borderId="85" xfId="0" applyFont="1" applyBorder="1" applyAlignment="1">
      <alignment horizontal="left" vertical="center" wrapText="1"/>
    </xf>
    <xf numFmtId="167" fontId="77" fillId="39" borderId="9" xfId="7" applyNumberFormat="1" applyFont="1" applyFill="1" applyBorder="1" applyAlignment="1">
      <alignment horizontal="center" vertical="center"/>
    </xf>
    <xf numFmtId="0" fontId="21" fillId="36" borderId="85" xfId="0" applyFont="1" applyFill="1" applyBorder="1" applyAlignment="1">
      <alignment horizontal="left" vertical="center" wrapText="1"/>
    </xf>
    <xf numFmtId="167" fontId="51" fillId="42" borderId="9" xfId="7" applyNumberFormat="1" applyFont="1" applyFill="1" applyBorder="1" applyAlignment="1">
      <alignment horizontal="center" vertical="center"/>
    </xf>
    <xf numFmtId="167" fontId="51" fillId="34" borderId="9" xfId="7" applyNumberFormat="1" applyFont="1" applyFill="1" applyBorder="1" applyAlignment="1">
      <alignment horizontal="center" vertical="center"/>
    </xf>
    <xf numFmtId="167" fontId="51" fillId="40" borderId="9" xfId="7" applyNumberFormat="1" applyFont="1" applyFill="1" applyBorder="1" applyAlignment="1">
      <alignment horizontal="center" vertical="center"/>
    </xf>
    <xf numFmtId="0" fontId="28" fillId="33" borderId="64" xfId="49" applyFont="1" applyFill="1" applyBorder="1" applyAlignment="1">
      <alignment horizontal="left" vertical="center" wrapText="1"/>
    </xf>
    <xf numFmtId="0" fontId="28" fillId="33" borderId="85" xfId="49" applyFont="1" applyFill="1" applyBorder="1" applyAlignment="1">
      <alignment horizontal="left" vertical="center" wrapText="1"/>
    </xf>
    <xf numFmtId="0" fontId="21" fillId="39" borderId="85" xfId="0" applyFont="1" applyFill="1" applyBorder="1" applyAlignment="1">
      <alignment horizontal="left" vertical="center" wrapText="1"/>
    </xf>
    <xf numFmtId="0" fontId="21" fillId="40" borderId="85" xfId="0" applyFont="1" applyFill="1" applyBorder="1" applyAlignment="1">
      <alignment horizontal="left" vertical="center" wrapText="1"/>
    </xf>
    <xf numFmtId="0" fontId="76" fillId="39" borderId="85" xfId="0" applyFont="1" applyFill="1" applyBorder="1" applyAlignment="1">
      <alignment horizontal="left" vertical="center" wrapText="1"/>
    </xf>
    <xf numFmtId="0" fontId="21" fillId="41" borderId="85" xfId="0" applyFont="1" applyFill="1" applyBorder="1" applyAlignment="1">
      <alignment horizontal="left" vertical="center" wrapText="1"/>
    </xf>
    <xf numFmtId="167" fontId="21" fillId="39" borderId="85" xfId="7" applyNumberFormat="1" applyFont="1" applyFill="1" applyBorder="1" applyAlignment="1">
      <alignment horizontal="left" vertical="center" wrapText="1"/>
    </xf>
    <xf numFmtId="0" fontId="19" fillId="0" borderId="54" xfId="0" applyFont="1" applyBorder="1">
      <alignment vertical="center" wrapText="1"/>
    </xf>
    <xf numFmtId="0" fontId="40" fillId="0" borderId="48" xfId="0" applyFont="1" applyBorder="1" applyAlignment="1">
      <alignment horizontal="left" vertical="center" wrapText="1"/>
    </xf>
    <xf numFmtId="0" fontId="21" fillId="0" borderId="36" xfId="0" applyFont="1" applyBorder="1" applyAlignment="1">
      <alignment horizontal="left" vertical="center" wrapText="1"/>
    </xf>
    <xf numFmtId="0" fontId="21" fillId="0" borderId="20" xfId="0" applyFont="1" applyBorder="1" applyAlignment="1">
      <alignment horizontal="left" vertical="center" wrapText="1"/>
    </xf>
    <xf numFmtId="0" fontId="21" fillId="0" borderId="34" xfId="0" applyFont="1" applyBorder="1" applyAlignment="1">
      <alignment horizontal="left" vertical="center" wrapText="1"/>
    </xf>
    <xf numFmtId="0" fontId="21" fillId="0" borderId="0" xfId="0" applyFont="1" applyAlignment="1">
      <alignment horizontal="left" vertical="center" wrapText="1"/>
    </xf>
    <xf numFmtId="0" fontId="21" fillId="0" borderId="22" xfId="0" applyFont="1" applyBorder="1" applyAlignment="1">
      <alignment horizontal="left" vertical="center" wrapText="1"/>
    </xf>
    <xf numFmtId="0" fontId="21" fillId="0" borderId="37" xfId="0" applyFont="1" applyBorder="1" applyAlignment="1">
      <alignment horizontal="left" vertical="center" wrapText="1"/>
    </xf>
    <xf numFmtId="0" fontId="21" fillId="0" borderId="23" xfId="0" applyFont="1" applyBorder="1" applyAlignment="1">
      <alignment horizontal="left" vertical="center" wrapText="1"/>
    </xf>
    <xf numFmtId="0" fontId="21" fillId="0" borderId="35" xfId="0" applyFont="1" applyBorder="1" applyAlignment="1">
      <alignment horizontal="left" vertical="center" wrapText="1"/>
    </xf>
    <xf numFmtId="0" fontId="20" fillId="0" borderId="19" xfId="1" applyNumberFormat="1" applyFont="1" applyBorder="1" applyAlignment="1">
      <alignment horizontal="center" vertical="center" wrapText="1"/>
    </xf>
    <xf numFmtId="0" fontId="20" fillId="0" borderId="47" xfId="1" applyNumberFormat="1" applyFont="1" applyBorder="1" applyAlignment="1">
      <alignment horizontal="center" vertical="center"/>
    </xf>
    <xf numFmtId="0" fontId="20" fillId="0" borderId="18" xfId="1" applyNumberFormat="1" applyFont="1" applyBorder="1" applyAlignment="1">
      <alignment horizontal="center" vertical="center"/>
    </xf>
    <xf numFmtId="0" fontId="26" fillId="0" borderId="11" xfId="1" applyNumberFormat="1" applyFont="1" applyBorder="1" applyAlignment="1" applyProtection="1">
      <alignment horizontal="left" vertical="center" wrapText="1"/>
    </xf>
    <xf numFmtId="0" fontId="26" fillId="0" borderId="46" xfId="1" applyNumberFormat="1" applyFont="1" applyBorder="1" applyAlignment="1" applyProtection="1">
      <alignment horizontal="left" vertical="center" wrapText="1"/>
    </xf>
    <xf numFmtId="0" fontId="26" fillId="0" borderId="56" xfId="1" applyNumberFormat="1" applyFont="1" applyBorder="1" applyAlignment="1" applyProtection="1">
      <alignment horizontal="left" vertical="center" wrapText="1"/>
    </xf>
    <xf numFmtId="0" fontId="26" fillId="0" borderId="35" xfId="1" applyNumberFormat="1" applyFont="1" applyBorder="1" applyAlignment="1" applyProtection="1">
      <alignment horizontal="left" vertical="center" wrapText="1"/>
    </xf>
    <xf numFmtId="0" fontId="26" fillId="0" borderId="45" xfId="1" applyNumberFormat="1" applyFont="1" applyBorder="1" applyAlignment="1" applyProtection="1">
      <alignment horizontal="left" vertical="center" wrapText="1"/>
    </xf>
    <xf numFmtId="0" fontId="26" fillId="0" borderId="10" xfId="1" applyNumberFormat="1" applyFont="1" applyBorder="1" applyAlignment="1" applyProtection="1">
      <alignment horizontal="left" vertical="center" wrapText="1"/>
    </xf>
    <xf numFmtId="0" fontId="26" fillId="0" borderId="12" xfId="1" applyNumberFormat="1" applyFont="1" applyBorder="1" applyAlignment="1" applyProtection="1">
      <alignment horizontal="left" vertical="center" wrapText="1"/>
    </xf>
    <xf numFmtId="0" fontId="26" fillId="0" borderId="37" xfId="1" applyNumberFormat="1" applyFont="1" applyBorder="1" applyAlignment="1" applyProtection="1">
      <alignment horizontal="left" vertical="center" wrapText="1"/>
    </xf>
    <xf numFmtId="0" fontId="26" fillId="0" borderId="23" xfId="1" applyNumberFormat="1" applyFont="1" applyBorder="1" applyAlignment="1" applyProtection="1">
      <alignment horizontal="left" vertical="center" wrapText="1"/>
    </xf>
    <xf numFmtId="0" fontId="26" fillId="0" borderId="60" xfId="1" applyNumberFormat="1" applyFont="1" applyBorder="1" applyAlignment="1" applyProtection="1">
      <alignment horizontal="left" vertical="center" wrapText="1"/>
    </xf>
    <xf numFmtId="0" fontId="34" fillId="35" borderId="32" xfId="1" applyNumberFormat="1" applyFont="1" applyFill="1" applyBorder="1" applyAlignment="1" applyProtection="1">
      <alignment horizontal="center" vertical="center"/>
      <protection locked="0"/>
    </xf>
    <xf numFmtId="0" fontId="20" fillId="38" borderId="44" xfId="1" applyNumberFormat="1" applyFont="1" applyFill="1" applyBorder="1" applyAlignment="1" applyProtection="1">
      <alignment horizontal="center" vertical="center" wrapText="1"/>
      <protection locked="0"/>
    </xf>
    <xf numFmtId="0" fontId="20" fillId="38" borderId="33" xfId="1" applyNumberFormat="1" applyFont="1" applyFill="1" applyBorder="1" applyAlignment="1" applyProtection="1">
      <alignment horizontal="center" vertical="center" wrapText="1"/>
      <protection locked="0"/>
    </xf>
    <xf numFmtId="0" fontId="28" fillId="33" borderId="34" xfId="0" applyFont="1" applyFill="1" applyBorder="1" applyAlignment="1">
      <alignment horizontal="left" vertical="center" wrapText="1"/>
    </xf>
    <xf numFmtId="0" fontId="28" fillId="33" borderId="0" xfId="0" applyFont="1" applyFill="1" applyAlignment="1">
      <alignment horizontal="left" vertical="center" wrapText="1"/>
    </xf>
    <xf numFmtId="0" fontId="27" fillId="33" borderId="30" xfId="0" applyFont="1" applyFill="1" applyBorder="1" applyAlignment="1">
      <alignment horizontal="center" vertical="center" wrapText="1"/>
    </xf>
    <xf numFmtId="0" fontId="27" fillId="33" borderId="25" xfId="0" applyFont="1" applyFill="1" applyBorder="1" applyAlignment="1">
      <alignment horizontal="center" vertical="center" wrapText="1"/>
    </xf>
    <xf numFmtId="0" fontId="28" fillId="33" borderId="33" xfId="0" applyFont="1" applyFill="1" applyBorder="1" applyAlignment="1">
      <alignment horizontal="center" vertical="center" wrapText="1"/>
    </xf>
    <xf numFmtId="0" fontId="38" fillId="33" borderId="32" xfId="47" applyFont="1" applyFill="1" applyBorder="1" applyAlignment="1" applyProtection="1">
      <alignment horizontal="center" vertical="center" wrapText="1"/>
      <protection locked="0"/>
    </xf>
    <xf numFmtId="0" fontId="28" fillId="33" borderId="37" xfId="0" applyFont="1" applyFill="1" applyBorder="1" applyAlignment="1">
      <alignment horizontal="center" vertical="center" wrapText="1"/>
    </xf>
    <xf numFmtId="0" fontId="28" fillId="33" borderId="23" xfId="0" applyFont="1" applyFill="1" applyBorder="1" applyAlignment="1">
      <alignment horizontal="center" vertical="center" wrapText="1"/>
    </xf>
    <xf numFmtId="0" fontId="21" fillId="0" borderId="48"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37"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35" xfId="0" applyFont="1" applyBorder="1" applyAlignment="1" applyProtection="1">
      <alignment horizontal="center" vertical="center" wrapText="1"/>
      <protection locked="0"/>
    </xf>
    <xf numFmtId="14" fontId="21" fillId="0" borderId="9" xfId="0" applyNumberFormat="1" applyFont="1" applyBorder="1" applyAlignment="1" applyProtection="1">
      <alignment horizontal="center" vertical="center" wrapText="1"/>
      <protection locked="0"/>
    </xf>
    <xf numFmtId="0" fontId="20" fillId="0" borderId="9" xfId="1" applyNumberFormat="1" applyFont="1" applyBorder="1" applyAlignment="1" applyProtection="1">
      <alignment horizontal="left" vertical="center"/>
    </xf>
    <xf numFmtId="0" fontId="52" fillId="34" borderId="59" xfId="0" applyFont="1" applyFill="1" applyBorder="1" applyAlignment="1">
      <alignment horizontal="left" vertical="center" wrapText="1"/>
    </xf>
    <xf numFmtId="0" fontId="52" fillId="34" borderId="36" xfId="0" applyFont="1" applyFill="1" applyBorder="1" applyAlignment="1">
      <alignment horizontal="left" vertical="center" wrapText="1"/>
    </xf>
    <xf numFmtId="0" fontId="52" fillId="34" borderId="20" xfId="0" applyFont="1" applyFill="1" applyBorder="1" applyAlignment="1">
      <alignment horizontal="left" vertical="center" wrapText="1"/>
    </xf>
    <xf numFmtId="0" fontId="21" fillId="34" borderId="58" xfId="0" applyFont="1" applyFill="1" applyBorder="1" applyAlignment="1">
      <alignment horizontal="left" vertical="center" wrapText="1"/>
    </xf>
    <xf numFmtId="0" fontId="21" fillId="34" borderId="0" xfId="0" applyFont="1" applyFill="1" applyAlignment="1">
      <alignment horizontal="left" vertical="center" wrapText="1"/>
    </xf>
    <xf numFmtId="0" fontId="21" fillId="34" borderId="22" xfId="0" applyFont="1" applyFill="1" applyBorder="1" applyAlignment="1">
      <alignment horizontal="left" vertical="center" wrapText="1"/>
    </xf>
    <xf numFmtId="0" fontId="24" fillId="34" borderId="58" xfId="0" applyFont="1" applyFill="1" applyBorder="1" applyAlignment="1">
      <alignment horizontal="left" vertical="center" wrapText="1"/>
    </xf>
    <xf numFmtId="0" fontId="24" fillId="34" borderId="0" xfId="0" applyFont="1" applyFill="1" applyAlignment="1">
      <alignment horizontal="left" vertical="center" wrapText="1"/>
    </xf>
    <xf numFmtId="0" fontId="24" fillId="34" borderId="22" xfId="0" applyFont="1" applyFill="1" applyBorder="1" applyAlignment="1">
      <alignment horizontal="left" vertical="center" wrapText="1"/>
    </xf>
    <xf numFmtId="0" fontId="21" fillId="34" borderId="26" xfId="0" applyFont="1" applyFill="1" applyBorder="1" applyAlignment="1">
      <alignment horizontal="left" vertical="center" wrapText="1"/>
    </xf>
    <xf numFmtId="0" fontId="21" fillId="34" borderId="23" xfId="0" applyFont="1" applyFill="1" applyBorder="1" applyAlignment="1">
      <alignment horizontal="left" vertical="center" wrapText="1"/>
    </xf>
    <xf numFmtId="0" fontId="21" fillId="34" borderId="35" xfId="0" applyFont="1" applyFill="1" applyBorder="1" applyAlignment="1">
      <alignment horizontal="left" vertical="center" wrapText="1"/>
    </xf>
    <xf numFmtId="0" fontId="39" fillId="0" borderId="68" xfId="48" applyFont="1" applyBorder="1" applyAlignment="1">
      <alignment horizontal="left"/>
    </xf>
    <xf numFmtId="0" fontId="39" fillId="36" borderId="77" xfId="48" applyFont="1" applyFill="1" applyBorder="1" applyAlignment="1">
      <alignment horizontal="left" vertical="center"/>
    </xf>
    <xf numFmtId="0" fontId="39" fillId="0" borderId="0" xfId="48" applyFont="1" applyAlignment="1">
      <alignment horizontal="right"/>
    </xf>
    <xf numFmtId="0" fontId="39" fillId="36" borderId="70" xfId="48" applyFont="1" applyFill="1" applyBorder="1" applyAlignment="1">
      <alignment horizontal="left" vertical="center"/>
    </xf>
    <xf numFmtId="0" fontId="39" fillId="36" borderId="81" xfId="48" applyFont="1" applyFill="1" applyBorder="1" applyAlignment="1">
      <alignment horizontal="center" vertical="center"/>
    </xf>
    <xf numFmtId="0" fontId="39" fillId="36" borderId="82" xfId="48" applyFont="1" applyFill="1" applyBorder="1" applyAlignment="1">
      <alignment horizontal="center" vertical="center"/>
    </xf>
    <xf numFmtId="0" fontId="39" fillId="36" borderId="69" xfId="48" applyFont="1" applyFill="1" applyBorder="1" applyAlignment="1">
      <alignment horizontal="center" vertical="center"/>
    </xf>
    <xf numFmtId="0" fontId="61" fillId="0" borderId="0" xfId="48" applyFont="1" applyAlignment="1">
      <alignment horizontal="center"/>
    </xf>
    <xf numFmtId="0" fontId="63" fillId="0" borderId="0" xfId="48" applyFont="1" applyAlignment="1">
      <alignment horizontal="center"/>
    </xf>
    <xf numFmtId="0" fontId="39" fillId="36" borderId="68" xfId="48" applyFont="1" applyFill="1" applyBorder="1"/>
    <xf numFmtId="44" fontId="39" fillId="36" borderId="68" xfId="48" applyNumberFormat="1" applyFont="1" applyFill="1" applyBorder="1" applyAlignment="1">
      <alignment horizontal="right"/>
    </xf>
    <xf numFmtId="0" fontId="39" fillId="0" borderId="68" xfId="48" applyFont="1" applyBorder="1"/>
    <xf numFmtId="44" fontId="39" fillId="0" borderId="68" xfId="48" applyNumberFormat="1" applyFont="1" applyBorder="1" applyAlignment="1">
      <alignment horizontal="right"/>
    </xf>
    <xf numFmtId="44" fontId="39" fillId="0" borderId="68" xfId="7" applyFont="1" applyBorder="1" applyAlignment="1">
      <alignment horizontal="right"/>
    </xf>
    <xf numFmtId="0" fontId="65" fillId="0" borderId="0" xfId="0" applyFont="1" applyAlignment="1">
      <alignment horizontal="center" vertical="center" wrapText="1"/>
    </xf>
    <xf numFmtId="0" fontId="65" fillId="0" borderId="0" xfId="0" applyFont="1" applyAlignment="1">
      <alignment horizontal="right" vertical="center" wrapText="1"/>
    </xf>
    <xf numFmtId="0" fontId="41" fillId="0" borderId="36" xfId="0" applyFont="1" applyBorder="1" applyAlignment="1" applyProtection="1">
      <alignment vertical="center" wrapText="1"/>
      <protection locked="0"/>
    </xf>
    <xf numFmtId="0" fontId="41" fillId="0" borderId="20" xfId="0" applyFont="1" applyBorder="1" applyAlignment="1" applyProtection="1">
      <alignment vertical="center" wrapText="1"/>
      <protection locked="0"/>
    </xf>
    <xf numFmtId="0" fontId="41" fillId="0" borderId="23" xfId="0" applyFont="1" applyBorder="1" applyAlignment="1" applyProtection="1">
      <alignment vertical="center" wrapText="1"/>
      <protection locked="0"/>
    </xf>
    <xf numFmtId="0" fontId="41" fillId="0" borderId="35" xfId="0" applyFont="1" applyBorder="1" applyAlignment="1" applyProtection="1">
      <alignment vertical="center" wrapText="1"/>
      <protection locked="0"/>
    </xf>
    <xf numFmtId="14" fontId="20" fillId="38" borderId="44" xfId="1" applyNumberFormat="1" applyFont="1" applyFill="1" applyBorder="1" applyAlignment="1" applyProtection="1">
      <alignment horizontal="center" vertical="center"/>
      <protection locked="0"/>
    </xf>
    <xf numFmtId="0" fontId="23" fillId="0" borderId="37" xfId="0" applyFont="1" applyBorder="1" applyAlignment="1" applyProtection="1">
      <alignment horizontal="center" vertical="center" wrapText="1"/>
      <protection locked="0"/>
    </xf>
    <xf numFmtId="0" fontId="49" fillId="0" borderId="9" xfId="0" applyFont="1" applyBorder="1" applyAlignment="1" applyProtection="1">
      <alignment horizontal="left" vertical="center" wrapText="1"/>
      <protection locked="0"/>
    </xf>
  </cellXfs>
  <cellStyles count="50">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6" builtinId="21" customBuiltin="1"/>
    <cellStyle name="Berechnung" xfId="17" builtinId="22" customBuiltin="1"/>
    <cellStyle name="Dezimal [0]" xfId="6" builtinId="6" customBuiltin="1"/>
    <cellStyle name="Eingabe" xfId="15" builtinId="20" customBuiltin="1"/>
    <cellStyle name="Ergebnis" xfId="22" builtinId="25" customBuiltin="1"/>
    <cellStyle name="Erklärender Text" xfId="4" builtinId="53" customBuiltin="1"/>
    <cellStyle name="Gut" xfId="12" builtinId="26" customBuiltin="1"/>
    <cellStyle name="Komma" xfId="5" builtinId="3" customBuiltin="1"/>
    <cellStyle name="Link" xfId="47" builtinId="8"/>
    <cellStyle name="Neutral" xfId="14" builtinId="28" customBuiltin="1"/>
    <cellStyle name="Notiz" xfId="21" builtinId="10" customBuiltin="1"/>
    <cellStyle name="Prozent" xfId="9" builtinId="5" customBuiltin="1"/>
    <cellStyle name="Schlecht" xfId="13" builtinId="27" customBuiltin="1"/>
    <cellStyle name="Standard" xfId="0" builtinId="0" customBuiltin="1"/>
    <cellStyle name="Standard 2" xfId="48" xr:uid="{EFD22845-B4DD-4B67-BC23-B43D4E663C50}"/>
    <cellStyle name="Überschrift" xfId="10" builtinId="15" customBuiltin="1"/>
    <cellStyle name="Überschrift 1" xfId="1" builtinId="16" customBuiltin="1"/>
    <cellStyle name="Überschrift 2" xfId="2" builtinId="17" customBuiltin="1"/>
    <cellStyle name="Überschrift 2 2" xfId="49" xr:uid="{D0707214-216E-4D27-9935-256DE6A2BAAB}"/>
    <cellStyle name="Überschrift 3" xfId="3" builtinId="18" customBuiltin="1"/>
    <cellStyle name="Überschrift 4" xfId="11" builtinId="19" customBuiltin="1"/>
    <cellStyle name="Verknüpfte Zelle" xfId="18" builtinId="24" customBuiltin="1"/>
    <cellStyle name="Währung" xfId="7" builtinId="4" customBuiltin="1"/>
    <cellStyle name="Währung [0]" xfId="8" builtinId="7" customBuiltin="1"/>
    <cellStyle name="Warnender Text" xfId="20" builtinId="11" customBuiltin="1"/>
    <cellStyle name="Zelle überprüfen" xfId="19" builtinId="23" customBuiltin="1"/>
  </cellStyles>
  <dxfs count="58">
    <dxf>
      <font>
        <b val="0"/>
        <i val="0"/>
        <strike val="0"/>
        <condense val="0"/>
        <extend val="0"/>
        <outline val="0"/>
        <shadow val="0"/>
        <u val="none"/>
        <vertAlign val="baseline"/>
        <sz val="15"/>
        <color theme="1" tint="0.14996795556505021"/>
        <name val="Courier New"/>
        <family val="3"/>
        <scheme val="none"/>
      </font>
      <numFmt numFmtId="0" formatCode="General"/>
      <alignment horizontal="center" vertical="center" textRotation="0" wrapText="1" indent="0" justifyLastLine="0" shrinkToFit="0" readingOrder="0"/>
      <border diagonalUp="0" diagonalDown="0" outline="0">
        <left style="medium">
          <color indexed="64"/>
        </left>
        <right style="thin">
          <color indexed="64"/>
        </right>
        <top/>
        <bottom style="thin">
          <color indexed="64"/>
        </bottom>
      </border>
      <protection locked="1" hidden="0"/>
    </dxf>
    <dxf>
      <font>
        <b val="0"/>
        <i val="0"/>
        <strike val="0"/>
        <condense val="0"/>
        <extend val="0"/>
        <outline val="0"/>
        <shadow val="0"/>
        <u val="none"/>
        <vertAlign val="baseline"/>
        <sz val="15"/>
        <color theme="1" tint="0.14996795556505021"/>
        <name val="Courier New"/>
        <family val="3"/>
        <scheme val="none"/>
      </font>
      <alignment horizontal="general" vertical="center" textRotation="0" wrapText="1" indent="0" justifyLastLine="0" shrinkToFit="0" readingOrder="0"/>
      <border diagonalUp="0" diagonalDown="0" outline="0">
        <left style="medium">
          <color indexed="64"/>
        </left>
        <right style="thin">
          <color indexed="64"/>
        </right>
        <top/>
        <bottom style="thin">
          <color indexed="64"/>
        </bottom>
      </border>
      <protection locked="1" hidden="0"/>
    </dxf>
    <dxf>
      <border outline="0">
        <left style="medium">
          <color rgb="FF000000"/>
        </left>
        <bottom style="thin">
          <color rgb="FF000000"/>
        </bottom>
      </border>
    </dxf>
    <dxf>
      <font>
        <strike val="0"/>
        <outline val="0"/>
        <shadow val="0"/>
        <u val="none"/>
        <vertAlign val="baseline"/>
        <sz val="15"/>
      </font>
    </dxf>
    <dxf>
      <font>
        <b/>
        <i val="0"/>
        <strike val="0"/>
        <condense val="0"/>
        <extend val="0"/>
        <outline val="0"/>
        <shadow val="0"/>
        <u val="none"/>
        <vertAlign val="baseline"/>
        <sz val="15"/>
        <color theme="0"/>
        <name val="Courier New"/>
        <family val="3"/>
        <scheme val="none"/>
      </font>
      <numFmt numFmtId="0" formatCode="General"/>
      <fill>
        <patternFill patternType="solid">
          <fgColor indexed="64"/>
          <bgColor theme="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5"/>
        <color theme="1" tint="0.14996795556505021"/>
        <name val="Courier New"/>
        <family val="3"/>
        <scheme val="none"/>
      </font>
      <numFmt numFmtId="0" formatCode="General"/>
      <alignment horizontal="center" vertical="center" textRotation="0" wrapText="1" indent="0" justifyLastLine="0" shrinkToFit="0" readingOrder="0"/>
      <border diagonalUp="0" diagonalDown="0" outline="0">
        <left style="medium">
          <color indexed="64"/>
        </left>
        <right style="thin">
          <color indexed="64"/>
        </right>
        <top/>
        <bottom style="thin">
          <color indexed="64"/>
        </bottom>
      </border>
      <protection locked="1" hidden="0"/>
    </dxf>
    <dxf>
      <font>
        <b val="0"/>
        <i val="0"/>
        <strike val="0"/>
        <condense val="0"/>
        <extend val="0"/>
        <outline val="0"/>
        <shadow val="0"/>
        <u val="none"/>
        <vertAlign val="baseline"/>
        <sz val="15"/>
        <color theme="1" tint="0.14996795556505021"/>
        <name val="Courier New"/>
        <family val="3"/>
        <scheme val="none"/>
      </font>
      <alignment horizontal="general" vertical="center" textRotation="0" wrapText="1" indent="0" justifyLastLine="0" shrinkToFit="0" readingOrder="0"/>
      <border diagonalUp="0" diagonalDown="0" outline="0">
        <left style="medium">
          <color indexed="64"/>
        </left>
        <right style="thin">
          <color indexed="64"/>
        </right>
        <top/>
        <bottom style="thin">
          <color indexed="64"/>
        </bottom>
      </border>
      <protection locked="1" hidden="0"/>
    </dxf>
    <dxf>
      <border outline="0">
        <left style="medium">
          <color rgb="FF000000"/>
        </left>
        <bottom style="thin">
          <color rgb="FF000000"/>
        </bottom>
      </border>
    </dxf>
    <dxf>
      <font>
        <strike val="0"/>
        <outline val="0"/>
        <shadow val="0"/>
        <u val="none"/>
        <vertAlign val="baseline"/>
        <sz val="15"/>
      </font>
    </dxf>
    <dxf>
      <font>
        <b/>
        <i val="0"/>
        <strike val="0"/>
        <condense val="0"/>
        <extend val="0"/>
        <outline val="0"/>
        <shadow val="0"/>
        <u val="none"/>
        <vertAlign val="baseline"/>
        <sz val="15"/>
        <color theme="0"/>
        <name val="Courier New"/>
        <family val="3"/>
        <scheme val="none"/>
      </font>
      <numFmt numFmtId="0" formatCode="General"/>
      <fill>
        <patternFill patternType="solid">
          <fgColor indexed="64"/>
          <bgColor theme="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5"/>
        <color theme="1" tint="0.14996795556505021"/>
        <name val="Courier New"/>
        <family val="3"/>
        <scheme val="none"/>
      </font>
      <numFmt numFmtId="0" formatCode="General"/>
      <alignment horizontal="center" vertical="center" textRotation="0" wrapText="1" indent="0" justifyLastLine="0" shrinkToFit="0" readingOrder="0"/>
      <border diagonalUp="0" diagonalDown="0">
        <left style="medium">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5"/>
        <color theme="1" tint="0.14996795556505021"/>
        <name val="Courier New"/>
        <family val="3"/>
        <scheme val="none"/>
      </font>
      <alignment horizontal="general" vertical="center" textRotation="0" wrapText="1" indent="0" justifyLastLine="0" shrinkToFit="0" readingOrder="0"/>
      <border diagonalUp="0" diagonalDown="0">
        <left style="medium">
          <color indexed="64"/>
        </left>
        <right style="thin">
          <color indexed="64"/>
        </right>
        <top/>
        <bottom style="thin">
          <color indexed="64"/>
        </bottom>
        <vertical/>
        <horizontal/>
      </border>
      <protection locked="1" hidden="0"/>
    </dxf>
    <dxf>
      <border outline="0">
        <top style="thin">
          <color indexed="64"/>
        </top>
        <bottom style="thin">
          <color indexed="64"/>
        </bottom>
      </border>
    </dxf>
    <dxf>
      <font>
        <b val="0"/>
        <i val="0"/>
        <strike val="0"/>
        <condense val="0"/>
        <extend val="0"/>
        <outline val="0"/>
        <shadow val="0"/>
        <u val="none"/>
        <vertAlign val="baseline"/>
        <sz val="15"/>
        <color theme="1" tint="0.14996795556505021"/>
        <name val="Courier New"/>
        <family val="3"/>
        <scheme val="none"/>
      </font>
      <numFmt numFmtId="0" formatCode="General"/>
      <alignment horizontal="center" vertical="center" textRotation="0" wrapText="1" indent="0" justifyLastLine="0" shrinkToFit="0" readingOrder="0"/>
      <border diagonalUp="0" diagonalDown="0">
        <left style="medium">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5"/>
        <color theme="1" tint="0.14996795556505021"/>
        <name val="Courier New"/>
        <family val="3"/>
        <scheme val="none"/>
      </font>
      <alignment horizontal="general" vertical="center" textRotation="0" wrapText="1" indent="0" justifyLastLine="0" shrinkToFit="0" readingOrder="0"/>
      <border diagonalUp="0" diagonalDown="0">
        <left style="medium">
          <color indexed="64"/>
        </left>
        <right style="thin">
          <color indexed="64"/>
        </right>
        <top/>
        <bottom style="thin">
          <color indexed="64"/>
        </bottom>
        <vertical/>
        <horizontal/>
      </border>
      <protection locked="1" hidden="0"/>
    </dxf>
    <dxf>
      <border outline="0">
        <left style="medium">
          <color rgb="FF000000"/>
        </left>
        <bottom style="thin">
          <color rgb="FF000000"/>
        </bottom>
      </border>
    </dxf>
    <dxf>
      <font>
        <b val="0"/>
        <i val="0"/>
        <strike val="0"/>
        <condense val="0"/>
        <extend val="0"/>
        <outline val="0"/>
        <shadow val="0"/>
        <u val="none"/>
        <vertAlign val="baseline"/>
        <sz val="15"/>
        <color theme="1" tint="0.14996795556505021"/>
        <name val="Courier New"/>
        <family val="3"/>
        <scheme val="none"/>
      </font>
      <numFmt numFmtId="0" formatCode="General"/>
      <alignment horizontal="center" vertical="center" textRotation="0" wrapText="1" indent="0" justifyLastLine="0" shrinkToFit="0" readingOrder="0"/>
      <border diagonalUp="0" diagonalDown="0">
        <left style="medium">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5"/>
        <color theme="1" tint="0.14996795556505021"/>
        <name val="Courier New"/>
        <family val="3"/>
        <scheme val="none"/>
      </font>
      <alignment horizontal="general" vertical="center" textRotation="0" wrapText="1" indent="0" justifyLastLine="0" shrinkToFit="0" readingOrder="0"/>
      <border diagonalUp="0" diagonalDown="0">
        <left style="medium">
          <color indexed="64"/>
        </left>
        <right style="thin">
          <color indexed="64"/>
        </right>
        <top/>
        <bottom style="thin">
          <color indexed="64"/>
        </bottom>
        <vertical/>
        <horizontal/>
      </border>
      <protection locked="1" hidden="0"/>
    </dxf>
    <dxf>
      <border outline="0">
        <left style="medium">
          <color rgb="FF000000"/>
        </left>
        <bottom style="thin">
          <color rgb="FF000000"/>
        </bottom>
      </border>
    </dxf>
    <dxf>
      <font>
        <b val="0"/>
        <i val="0"/>
        <strike val="0"/>
        <condense val="0"/>
        <extend val="0"/>
        <outline val="0"/>
        <shadow val="0"/>
        <u val="none"/>
        <vertAlign val="baseline"/>
        <sz val="15"/>
        <color theme="1" tint="0.14996795556505021"/>
        <name val="Courier New"/>
        <family val="3"/>
        <scheme val="none"/>
      </font>
      <alignment horizontal="center" vertical="center" textRotation="0" wrapText="1" indent="0" justifyLastLine="0" shrinkToFit="0" readingOrder="0"/>
      <border diagonalUp="0" diagonalDown="0">
        <left style="medium">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5"/>
        <color theme="1" tint="0.14996795556505021"/>
        <name val="Courier New"/>
        <family val="3"/>
        <scheme val="none"/>
      </font>
      <alignment horizontal="general" vertical="center" textRotation="0" wrapText="1" indent="0" justifyLastLine="0" shrinkToFit="0" readingOrder="0"/>
      <border diagonalUp="0" diagonalDown="0">
        <left style="medium">
          <color indexed="64"/>
        </left>
        <right style="thin">
          <color indexed="64"/>
        </right>
        <top/>
        <bottom style="thin">
          <color indexed="64"/>
        </bottom>
        <vertical/>
        <horizontal/>
      </border>
      <protection locked="1" hidden="0"/>
    </dxf>
    <dxf>
      <border outline="0">
        <left style="medium">
          <color indexed="64"/>
        </left>
        <bottom style="thin">
          <color indexed="64"/>
        </bottom>
      </border>
    </dxf>
    <dxf>
      <font>
        <b/>
        <i val="0"/>
        <strike val="0"/>
        <condense val="0"/>
        <extend val="0"/>
        <outline val="0"/>
        <shadow val="0"/>
        <u val="none"/>
        <vertAlign val="baseline"/>
        <sz val="14"/>
        <color theme="1"/>
        <name val="Courier New"/>
        <family val="3"/>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Courier New"/>
        <family val="3"/>
        <scheme val="none"/>
      </font>
      <alignment horizontal="righ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numFmt numFmtId="0" formatCode="General"/>
      <alignment horizontal="center" vertical="center" textRotation="0" indent="0" justifyLastLine="0" shrinkToFit="0" readingOrder="0"/>
    </dxf>
    <dxf>
      <border outline="0">
        <top style="thin">
          <color theme="0"/>
        </top>
      </border>
    </dxf>
    <dxf>
      <border outline="0">
        <bottom style="thin">
          <color theme="0"/>
        </bottom>
      </border>
    </dxf>
    <dxf>
      <font>
        <b/>
        <i val="0"/>
        <strike val="0"/>
        <condense val="0"/>
        <extend val="0"/>
        <outline val="0"/>
        <shadow val="0"/>
        <u val="none"/>
        <vertAlign val="baseline"/>
        <sz val="11"/>
        <color theme="0"/>
        <name val="Courier New"/>
        <family val="3"/>
        <scheme val="none"/>
      </font>
      <fill>
        <patternFill patternType="solid">
          <fgColor indexed="64"/>
          <bgColor theme="1"/>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strike val="0"/>
        <outline val="0"/>
        <shadow val="0"/>
        <u val="none"/>
        <vertAlign val="baseline"/>
        <sz val="11"/>
        <name val="Courier New"/>
        <family val="3"/>
        <scheme val="none"/>
      </font>
      <numFmt numFmtId="34" formatCode="_-* #,##0.00\ &quot;€&quot;_-;\-* #,##0.00\ &quot;€&quot;_-;_-* &quot;-&quot;??\ &quot;€&quot;_-;_-@_-"/>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strike val="0"/>
        <outline val="0"/>
        <shadow val="0"/>
        <u val="none"/>
        <vertAlign val="baseline"/>
        <sz val="11"/>
        <name val="Courier New"/>
        <family val="3"/>
        <scheme val="none"/>
      </font>
      <numFmt numFmtId="34" formatCode="_-* #,##0.00\ &quot;€&quot;_-;\-* #,##0.00\ &quot;€&quot;_-;_-* &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1"/>
        <name val="Courier New"/>
        <family val="3"/>
        <scheme val="none"/>
      </font>
      <border outline="0">
        <left style="thin">
          <color indexed="64"/>
        </left>
      </border>
      <protection locked="1" hidden="0"/>
    </dxf>
    <dxf>
      <font>
        <b/>
        <strike val="0"/>
        <outline val="0"/>
        <shadow val="0"/>
        <u val="none"/>
        <vertAlign val="baseline"/>
        <sz val="11"/>
        <color theme="0"/>
        <name val="Courier New"/>
        <family val="3"/>
        <scheme val="none"/>
      </font>
      <fill>
        <patternFill patternType="solid">
          <fgColor indexed="64"/>
          <bgColor theme="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strike val="0"/>
        <outline val="0"/>
        <shadow val="0"/>
        <u val="none"/>
        <vertAlign val="baseline"/>
        <sz val="11"/>
        <name val="Courier New"/>
        <family val="3"/>
        <scheme val="none"/>
      </font>
      <protection locked="1" hidden="0"/>
    </dxf>
    <dxf>
      <border outline="0">
        <bottom style="thin">
          <color indexed="64"/>
        </bottom>
      </border>
    </dxf>
    <dxf>
      <font>
        <b/>
        <strike val="0"/>
        <outline val="0"/>
        <shadow val="0"/>
        <u val="none"/>
        <vertAlign val="baseline"/>
        <sz val="11"/>
        <name val="Courier New"/>
        <family val="3"/>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tint="0.14996795556505021"/>
        <name val="Courier New"/>
        <family val="3"/>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0.14996795556505021"/>
        <name val="Courier New"/>
        <family val="3"/>
        <scheme val="none"/>
      </font>
      <numFmt numFmtId="0" formatCode="Genera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0.14996795556505021"/>
        <name val="Courier New"/>
        <family val="3"/>
        <scheme val="none"/>
      </font>
      <numFmt numFmtId="0" formatCode="Genera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0.14996795556505021"/>
        <name val="Courier New"/>
        <family val="3"/>
        <scheme val="none"/>
      </font>
      <numFmt numFmtId="0" formatCode="Genera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0.14996795556505021"/>
        <name val="Courier New"/>
        <family val="3"/>
        <scheme val="none"/>
      </font>
      <numFmt numFmtId="0" formatCode="Genera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0.14996795556505021"/>
        <name val="Courier New"/>
        <family val="3"/>
        <scheme val="none"/>
      </font>
      <numFmt numFmtId="0" formatCode="Genera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0.14996795556505021"/>
        <name val="Courier New"/>
        <family val="3"/>
        <scheme val="none"/>
      </font>
      <numFmt numFmtId="0" formatCode="Genera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0.24994659260841701"/>
        <name val="Courier New"/>
        <family val="3"/>
        <scheme val="none"/>
      </font>
      <numFmt numFmtId="0" formatCode="General"/>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0.24994659260841701"/>
        <name val="Courier New"/>
        <family val="3"/>
        <scheme val="none"/>
      </font>
      <numFmt numFmtId="0" formatCode="General"/>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tint="0.14996795556505021"/>
        <name val="Courier New"/>
        <family val="3"/>
        <scheme val="none"/>
      </font>
      <alignment horizontal="left" vertical="center" textRotation="0" wrapText="1" indent="1" justifyLastLine="0" shrinkToFit="0" readingOrder="0"/>
    </dxf>
    <dxf>
      <border outline="0">
        <bottom style="thin">
          <color indexed="64"/>
        </bottom>
      </border>
    </dxf>
    <dxf>
      <font>
        <b val="0"/>
        <i val="0"/>
        <strike val="0"/>
        <condense val="0"/>
        <extend val="0"/>
        <outline val="0"/>
        <shadow val="0"/>
        <u val="none"/>
        <vertAlign val="baseline"/>
        <sz val="11"/>
        <color theme="0"/>
        <name val="Courier New"/>
        <family val="3"/>
        <scheme val="none"/>
      </font>
      <numFmt numFmtId="0" formatCode="General"/>
      <fill>
        <patternFill patternType="solid">
          <fgColor indexed="64"/>
          <bgColor theme="1"/>
        </patternFill>
      </fill>
      <alignment horizontal="left" vertical="center" textRotation="0" wrapText="1" indent="1"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160020</xdr:colOff>
          <xdr:row>0</xdr:row>
          <xdr:rowOff>114300</xdr:rowOff>
        </xdr:from>
        <xdr:to>
          <xdr:col>3</xdr:col>
          <xdr:colOff>1684020</xdr:colOff>
          <xdr:row>0</xdr:row>
          <xdr:rowOff>655320</xdr:rowOff>
        </xdr:to>
        <xdr:sp macro="" textlink="">
          <xdr:nvSpPr>
            <xdr:cNvPr id="35843" name="Button 3" hidden="1">
              <a:extLst>
                <a:ext uri="{63B3BB69-23CF-44E3-9099-C40C66FF867C}">
                  <a14:compatExt spid="_x0000_s35843"/>
                </a:ext>
                <a:ext uri="{FF2B5EF4-FFF2-40B4-BE49-F238E27FC236}">
                  <a16:creationId xmlns:a16="http://schemas.microsoft.com/office/drawing/2014/main" id="{00000000-0008-0000-0500-0000038C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1859280</xdr:colOff>
          <xdr:row>0</xdr:row>
          <xdr:rowOff>99060</xdr:rowOff>
        </xdr:from>
        <xdr:to>
          <xdr:col>5</xdr:col>
          <xdr:colOff>327660</xdr:colOff>
          <xdr:row>0</xdr:row>
          <xdr:rowOff>640080</xdr:rowOff>
        </xdr:to>
        <xdr:sp macro="" textlink="">
          <xdr:nvSpPr>
            <xdr:cNvPr id="35844" name="Button 4" hidden="1">
              <a:extLst>
                <a:ext uri="{63B3BB69-23CF-44E3-9099-C40C66FF867C}">
                  <a14:compatExt spid="_x0000_s35844"/>
                </a:ext>
                <a:ext uri="{FF2B5EF4-FFF2-40B4-BE49-F238E27FC236}">
                  <a16:creationId xmlns:a16="http://schemas.microsoft.com/office/drawing/2014/main" id="{00000000-0008-0000-0500-0000048C0000}"/>
                </a:ext>
              </a:extLst>
            </xdr:cNvPr>
            <xdr:cNvSpPr/>
          </xdr:nvSpPr>
          <xdr:spPr bwMode="auto">
            <a:xfrm>
              <a:off x="0" y="0"/>
              <a:ext cx="0" cy="0"/>
            </a:xfrm>
            <a:prstGeom prst="rect">
              <a:avLst/>
            </a:prstGeom>
            <a:noFill/>
            <a:ln w="9525">
              <a:miter lim="800000"/>
              <a:headEnd/>
              <a:tailEnd/>
            </a:ln>
          </xdr:spPr>
          <xdr:txBody>
            <a:bodyPr vertOverflow="clip" wrap="square" lIns="54864" tIns="50292" rIns="54864" bIns="50292" anchor="ctr" upright="1"/>
            <a:lstStyle/>
            <a:p>
              <a:pPr algn="ctr" rtl="0">
                <a:defRPr sz="1000"/>
              </a:pPr>
              <a:r>
                <a:rPr lang="de-DE" sz="1800" b="1" i="0" u="none" strike="noStrike" baseline="0">
                  <a:solidFill>
                    <a:srgbClr val="339966"/>
                  </a:solidFill>
                  <a:latin typeface="Courier New"/>
                  <a:cs typeface="Courier New"/>
                </a:rPr>
                <a:t>Un-Filter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556260</xdr:colOff>
          <xdr:row>0</xdr:row>
          <xdr:rowOff>99060</xdr:rowOff>
        </xdr:from>
        <xdr:to>
          <xdr:col>7</xdr:col>
          <xdr:colOff>213360</xdr:colOff>
          <xdr:row>0</xdr:row>
          <xdr:rowOff>617220</xdr:rowOff>
        </xdr:to>
        <xdr:sp macro="" textlink="">
          <xdr:nvSpPr>
            <xdr:cNvPr id="35847" name="Button 7" hidden="1">
              <a:extLst>
                <a:ext uri="{63B3BB69-23CF-44E3-9099-C40C66FF867C}">
                  <a14:compatExt spid="_x0000_s35847"/>
                </a:ext>
                <a:ext uri="{FF2B5EF4-FFF2-40B4-BE49-F238E27FC236}">
                  <a16:creationId xmlns:a16="http://schemas.microsoft.com/office/drawing/2014/main" id="{00000000-0008-0000-0500-0000078C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000000"/>
                  </a:solidFill>
                  <a:latin typeface="Courier New"/>
                  <a:cs typeface="Courier New"/>
                </a:rPr>
                <a:t>Copy all</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441960</xdr:colOff>
          <xdr:row>5</xdr:row>
          <xdr:rowOff>30480</xdr:rowOff>
        </xdr:from>
        <xdr:to>
          <xdr:col>5</xdr:col>
          <xdr:colOff>784860</xdr:colOff>
          <xdr:row>6</xdr:row>
          <xdr:rowOff>0</xdr:rowOff>
        </xdr:to>
        <xdr:sp macro="" textlink="">
          <xdr:nvSpPr>
            <xdr:cNvPr id="43014" name="Button 6" hidden="1">
              <a:extLst>
                <a:ext uri="{63B3BB69-23CF-44E3-9099-C40C66FF867C}">
                  <a14:compatExt spid="_x0000_s43014"/>
                </a:ext>
                <a:ext uri="{FF2B5EF4-FFF2-40B4-BE49-F238E27FC236}">
                  <a16:creationId xmlns:a16="http://schemas.microsoft.com/office/drawing/2014/main" id="{00000000-0008-0000-0E00-000006A8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441960</xdr:colOff>
          <xdr:row>43</xdr:row>
          <xdr:rowOff>0</xdr:rowOff>
        </xdr:from>
        <xdr:to>
          <xdr:col>9</xdr:col>
          <xdr:colOff>2308860</xdr:colOff>
          <xdr:row>44</xdr:row>
          <xdr:rowOff>106680</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DE" sz="1100" b="1" i="0" u="none" strike="noStrike" baseline="0">
                  <a:solidFill>
                    <a:srgbClr val="FF0000"/>
                  </a:solidFill>
                  <a:latin typeface="Courier New"/>
                  <a:cs typeface="Courier New"/>
                </a:rPr>
                <a:t>PDF Speichern</a:t>
              </a:r>
            </a:p>
          </xdr:txBody>
        </xdr:sp>
        <xdr:clientData fPrintsWithSheet="0"/>
      </xdr:twoCellAnchor>
    </mc:Choice>
    <mc:Fallback/>
  </mc:AlternateContent>
  <xdr:twoCellAnchor editAs="oneCell">
    <xdr:from>
      <xdr:col>7</xdr:col>
      <xdr:colOff>1073155</xdr:colOff>
      <xdr:row>0</xdr:row>
      <xdr:rowOff>0</xdr:rowOff>
    </xdr:from>
    <xdr:to>
      <xdr:col>8</xdr:col>
      <xdr:colOff>354542</xdr:colOff>
      <xdr:row>3</xdr:row>
      <xdr:rowOff>87450</xdr:rowOff>
    </xdr:to>
    <xdr:pic>
      <xdr:nvPicPr>
        <xdr:cNvPr id="3" name="Grafik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7930" y="0"/>
          <a:ext cx="424388" cy="78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9</xdr:col>
          <xdr:colOff>2651760</xdr:colOff>
          <xdr:row>42</xdr:row>
          <xdr:rowOff>152400</xdr:rowOff>
        </xdr:from>
        <xdr:to>
          <xdr:col>9</xdr:col>
          <xdr:colOff>4366260</xdr:colOff>
          <xdr:row>44</xdr:row>
          <xdr:rowOff>137160</xdr:rowOff>
        </xdr:to>
        <xdr:sp macro="" textlink="">
          <xdr:nvSpPr>
            <xdr:cNvPr id="11267" name="Button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DE" sz="1100" b="0" i="0" u="none" strike="noStrike" baseline="0">
                  <a:solidFill>
                    <a:srgbClr val="000000"/>
                  </a:solidFill>
                  <a:latin typeface="Calibri"/>
                  <a:ea typeface="Calibri"/>
                  <a:cs typeface="Calibri"/>
                </a:rPr>
                <a:t>Excel Speichern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121920</xdr:colOff>
          <xdr:row>23</xdr:row>
          <xdr:rowOff>137160</xdr:rowOff>
        </xdr:from>
        <xdr:to>
          <xdr:col>9</xdr:col>
          <xdr:colOff>2042160</xdr:colOff>
          <xdr:row>24</xdr:row>
          <xdr:rowOff>289560</xdr:rowOff>
        </xdr:to>
        <xdr:sp macro="" textlink="">
          <xdr:nvSpPr>
            <xdr:cNvPr id="11269" name="Button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000000"/>
                  </a:solidFill>
                  <a:latin typeface="Courier New"/>
                  <a:cs typeface="Courier New"/>
                </a:rPr>
                <a:t>Speisen copy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2232660</xdr:colOff>
          <xdr:row>23</xdr:row>
          <xdr:rowOff>137160</xdr:rowOff>
        </xdr:from>
        <xdr:to>
          <xdr:col>9</xdr:col>
          <xdr:colOff>4541520</xdr:colOff>
          <xdr:row>24</xdr:row>
          <xdr:rowOff>297180</xdr:rowOff>
        </xdr:to>
        <xdr:sp macro="" textlink="">
          <xdr:nvSpPr>
            <xdr:cNvPr id="11270" name="Button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w="9525">
              <a:miter lim="800000"/>
              <a:headEnd/>
              <a:tailEnd/>
            </a:ln>
          </xdr:spPr>
          <xdr:txBody>
            <a:bodyPr vertOverflow="clip" wrap="square" lIns="54864" tIns="50292" rIns="54864" bIns="50292" anchor="ctr" upright="1"/>
            <a:lstStyle/>
            <a:p>
              <a:pPr algn="ctr" rtl="0">
                <a:defRPr sz="1000"/>
              </a:pPr>
              <a:r>
                <a:rPr lang="de-DE" sz="1800" b="1" i="0" u="none" strike="noStrike" baseline="0">
                  <a:solidFill>
                    <a:srgbClr val="000000"/>
                  </a:solidFill>
                  <a:latin typeface="Courier New"/>
                  <a:cs typeface="Courier New"/>
                </a:rPr>
                <a:t>Drink copy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1280160</xdr:colOff>
          <xdr:row>18</xdr:row>
          <xdr:rowOff>60960</xdr:rowOff>
        </xdr:from>
        <xdr:to>
          <xdr:col>9</xdr:col>
          <xdr:colOff>2964180</xdr:colOff>
          <xdr:row>21</xdr:row>
          <xdr:rowOff>175260</xdr:rowOff>
        </xdr:to>
        <xdr:sp macro="" textlink="">
          <xdr:nvSpPr>
            <xdr:cNvPr id="11272" name="Button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000000"/>
                  </a:solidFill>
                  <a:latin typeface="Courier New"/>
                  <a:cs typeface="Courier New"/>
                </a:rPr>
                <a:t>Leerspalten löschen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441960</xdr:colOff>
          <xdr:row>43</xdr:row>
          <xdr:rowOff>0</xdr:rowOff>
        </xdr:from>
        <xdr:to>
          <xdr:col>9</xdr:col>
          <xdr:colOff>2308860</xdr:colOff>
          <xdr:row>44</xdr:row>
          <xdr:rowOff>106680</xdr:rowOff>
        </xdr:to>
        <xdr:sp macro="" textlink="">
          <xdr:nvSpPr>
            <xdr:cNvPr id="30721" name="Button 1" hidden="1">
              <a:extLst>
                <a:ext uri="{63B3BB69-23CF-44E3-9099-C40C66FF867C}">
                  <a14:compatExt spid="_x0000_s30721"/>
                </a:ext>
                <a:ext uri="{FF2B5EF4-FFF2-40B4-BE49-F238E27FC236}">
                  <a16:creationId xmlns:a16="http://schemas.microsoft.com/office/drawing/2014/main" id="{00000000-0008-0000-0700-0000017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DE" sz="1100" b="1" i="0" u="none" strike="noStrike" baseline="0">
                  <a:solidFill>
                    <a:srgbClr val="FF0000"/>
                  </a:solidFill>
                  <a:latin typeface="Courier New"/>
                  <a:cs typeface="Courier New"/>
                </a:rPr>
                <a:t>PDF Speichern</a:t>
              </a:r>
            </a:p>
          </xdr:txBody>
        </xdr:sp>
        <xdr:clientData fPrintsWithSheet="0"/>
      </xdr:twoCellAnchor>
    </mc:Choice>
    <mc:Fallback/>
  </mc:AlternateContent>
  <xdr:twoCellAnchor editAs="oneCell">
    <xdr:from>
      <xdr:col>7</xdr:col>
      <xdr:colOff>1073155</xdr:colOff>
      <xdr:row>0</xdr:row>
      <xdr:rowOff>0</xdr:rowOff>
    </xdr:from>
    <xdr:to>
      <xdr:col>8</xdr:col>
      <xdr:colOff>354544</xdr:colOff>
      <xdr:row>3</xdr:row>
      <xdr:rowOff>87450</xdr:rowOff>
    </xdr:to>
    <xdr:pic>
      <xdr:nvPicPr>
        <xdr:cNvPr id="3" name="Grafik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9855" y="0"/>
          <a:ext cx="424388" cy="78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9</xdr:col>
          <xdr:colOff>541020</xdr:colOff>
          <xdr:row>45</xdr:row>
          <xdr:rowOff>0</xdr:rowOff>
        </xdr:from>
        <xdr:to>
          <xdr:col>9</xdr:col>
          <xdr:colOff>3017520</xdr:colOff>
          <xdr:row>48</xdr:row>
          <xdr:rowOff>99060</xdr:rowOff>
        </xdr:to>
        <xdr:sp macro="" textlink="">
          <xdr:nvSpPr>
            <xdr:cNvPr id="30722" name="CommandButton1" hidden="1">
              <a:extLst>
                <a:ext uri="{63B3BB69-23CF-44E3-9099-C40C66FF867C}">
                  <a14:compatExt spid="_x0000_s30722"/>
                </a:ext>
                <a:ext uri="{FF2B5EF4-FFF2-40B4-BE49-F238E27FC236}">
                  <a16:creationId xmlns:a16="http://schemas.microsoft.com/office/drawing/2014/main" id="{00000000-0008-0000-0700-000002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678180</xdr:colOff>
          <xdr:row>16</xdr:row>
          <xdr:rowOff>68580</xdr:rowOff>
        </xdr:from>
        <xdr:to>
          <xdr:col>6</xdr:col>
          <xdr:colOff>220980</xdr:colOff>
          <xdr:row>16</xdr:row>
          <xdr:rowOff>419100</xdr:rowOff>
        </xdr:to>
        <xdr:sp macro="" textlink="">
          <xdr:nvSpPr>
            <xdr:cNvPr id="36865" name="Button 1" hidden="1">
              <a:extLst>
                <a:ext uri="{63B3BB69-23CF-44E3-9099-C40C66FF867C}">
                  <a14:compatExt spid="_x0000_s36865"/>
                </a:ext>
                <a:ext uri="{FF2B5EF4-FFF2-40B4-BE49-F238E27FC236}">
                  <a16:creationId xmlns:a16="http://schemas.microsoft.com/office/drawing/2014/main" id="{00000000-0008-0000-0800-00000190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754380</xdr:colOff>
          <xdr:row>5</xdr:row>
          <xdr:rowOff>22860</xdr:rowOff>
        </xdr:from>
        <xdr:to>
          <xdr:col>6</xdr:col>
          <xdr:colOff>297180</xdr:colOff>
          <xdr:row>6</xdr:row>
          <xdr:rowOff>137160</xdr:rowOff>
        </xdr:to>
        <xdr:sp macro="" textlink="">
          <xdr:nvSpPr>
            <xdr:cNvPr id="36866" name="Button 2" hidden="1">
              <a:extLst>
                <a:ext uri="{63B3BB69-23CF-44E3-9099-C40C66FF867C}">
                  <a14:compatExt spid="_x0000_s36866"/>
                </a:ext>
                <a:ext uri="{FF2B5EF4-FFF2-40B4-BE49-F238E27FC236}">
                  <a16:creationId xmlns:a16="http://schemas.microsoft.com/office/drawing/2014/main" id="{00000000-0008-0000-0800-00000290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Filtern</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175260</xdr:colOff>
          <xdr:row>4</xdr:row>
          <xdr:rowOff>190500</xdr:rowOff>
        </xdr:from>
        <xdr:to>
          <xdr:col>4</xdr:col>
          <xdr:colOff>518160</xdr:colOff>
          <xdr:row>6</xdr:row>
          <xdr:rowOff>68580</xdr:rowOff>
        </xdr:to>
        <xdr:sp macro="" textlink="">
          <xdr:nvSpPr>
            <xdr:cNvPr id="37890" name="Button 2" hidden="1">
              <a:extLst>
                <a:ext uri="{63B3BB69-23CF-44E3-9099-C40C66FF867C}">
                  <a14:compatExt spid="_x0000_s37890"/>
                </a:ext>
                <a:ext uri="{FF2B5EF4-FFF2-40B4-BE49-F238E27FC236}">
                  <a16:creationId xmlns:a16="http://schemas.microsoft.com/office/drawing/2014/main" id="{00000000-0008-0000-0900-00000294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Filtern</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327660</xdr:colOff>
          <xdr:row>5</xdr:row>
          <xdr:rowOff>30480</xdr:rowOff>
        </xdr:from>
        <xdr:to>
          <xdr:col>4</xdr:col>
          <xdr:colOff>655320</xdr:colOff>
          <xdr:row>6</xdr:row>
          <xdr:rowOff>76200</xdr:rowOff>
        </xdr:to>
        <xdr:sp macro="" textlink="">
          <xdr:nvSpPr>
            <xdr:cNvPr id="38914" name="Button 2" hidden="1">
              <a:extLst>
                <a:ext uri="{63B3BB69-23CF-44E3-9099-C40C66FF867C}">
                  <a14:compatExt spid="_x0000_s38914"/>
                </a:ext>
                <a:ext uri="{FF2B5EF4-FFF2-40B4-BE49-F238E27FC236}">
                  <a16:creationId xmlns:a16="http://schemas.microsoft.com/office/drawing/2014/main" id="{00000000-0008-0000-0A00-00000298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Filtern</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441960</xdr:colOff>
          <xdr:row>5</xdr:row>
          <xdr:rowOff>30480</xdr:rowOff>
        </xdr:from>
        <xdr:to>
          <xdr:col>4</xdr:col>
          <xdr:colOff>784860</xdr:colOff>
          <xdr:row>6</xdr:row>
          <xdr:rowOff>144780</xdr:rowOff>
        </xdr:to>
        <xdr:sp macro="" textlink="">
          <xdr:nvSpPr>
            <xdr:cNvPr id="39937" name="Button 1" hidden="1">
              <a:extLst>
                <a:ext uri="{63B3BB69-23CF-44E3-9099-C40C66FF867C}">
                  <a14:compatExt spid="_x0000_s39937"/>
                </a:ext>
                <a:ext uri="{FF2B5EF4-FFF2-40B4-BE49-F238E27FC236}">
                  <a16:creationId xmlns:a16="http://schemas.microsoft.com/office/drawing/2014/main" id="{00000000-0008-0000-0B00-0000019C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Filtern</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441960</xdr:colOff>
          <xdr:row>5</xdr:row>
          <xdr:rowOff>30480</xdr:rowOff>
        </xdr:from>
        <xdr:to>
          <xdr:col>4</xdr:col>
          <xdr:colOff>784860</xdr:colOff>
          <xdr:row>6</xdr:row>
          <xdr:rowOff>144780</xdr:rowOff>
        </xdr:to>
        <xdr:sp macro="" textlink="">
          <xdr:nvSpPr>
            <xdr:cNvPr id="40961" name="Button 1" hidden="1">
              <a:extLst>
                <a:ext uri="{63B3BB69-23CF-44E3-9099-C40C66FF867C}">
                  <a14:compatExt spid="_x0000_s40961"/>
                </a:ext>
                <a:ext uri="{FF2B5EF4-FFF2-40B4-BE49-F238E27FC236}">
                  <a16:creationId xmlns:a16="http://schemas.microsoft.com/office/drawing/2014/main" id="{00000000-0008-0000-0C00-000001A0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Filtern</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441960</xdr:colOff>
          <xdr:row>5</xdr:row>
          <xdr:rowOff>30480</xdr:rowOff>
        </xdr:from>
        <xdr:to>
          <xdr:col>5</xdr:col>
          <xdr:colOff>784860</xdr:colOff>
          <xdr:row>6</xdr:row>
          <xdr:rowOff>0</xdr:rowOff>
        </xdr:to>
        <xdr:sp macro="" textlink="">
          <xdr:nvSpPr>
            <xdr:cNvPr id="41985" name="Button 1" hidden="1">
              <a:extLst>
                <a:ext uri="{63B3BB69-23CF-44E3-9099-C40C66FF867C}">
                  <a14:compatExt spid="_x0000_s41985"/>
                </a:ext>
                <a:ext uri="{FF2B5EF4-FFF2-40B4-BE49-F238E27FC236}">
                  <a16:creationId xmlns:a16="http://schemas.microsoft.com/office/drawing/2014/main" id="{00000000-0008-0000-0D00-000001A4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de-DE" sz="1600" b="1" i="0" u="none" strike="noStrike" baseline="0">
                  <a:solidFill>
                    <a:srgbClr val="FF0000"/>
                  </a:solidFill>
                  <a:latin typeface="Courier New"/>
                  <a:cs typeface="Courier New"/>
                </a:rPr>
                <a:t>Filtern</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Users/Lucius%20Kleene/Dropbox/DEKHALU/Vertrieb%20&amp;%20Veranstaltungsmangement/Catering%20Angebote/Angebote%20f&#252;r%202021/8%20August/08_2021%20Virtuelle%20Events/Angebot%20-%20Karin%20Kn&#246;tgen.xlsm?2FC3B1B3" TargetMode="External"/><Relationship Id="rId1" Type="http://schemas.openxmlformats.org/officeDocument/2006/relationships/externalLinkPath" Target="file:///\\2FC3B1B3\Angebot%20-%20Karin%20Kn&#246;tge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cius%20Kleene/Dropbox/DEKHALU/A%20Gourmet%20Delivery/NEU%20Versand/Vorlagen/Q4_2021%20-%20Vorlagen/Q4_2021%20-%20GD%20-%20Angebot%20+%20Rechnu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gebot"/>
      <sheetName val="Rechnung"/>
      <sheetName val="Standard Boxen"/>
      <sheetName val="Daten"/>
      <sheetName val="Angebot - Karin Knötgen"/>
    </sheetNames>
    <definedNames>
      <definedName name="PDF"/>
    </defined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gebot"/>
      <sheetName val="Rechnung"/>
      <sheetName val="Standard Boxen"/>
      <sheetName val="Daten"/>
      <sheetName val="Zusammenfassung"/>
      <sheetName val="Packliste"/>
      <sheetName val="Produktionsmenge"/>
      <sheetName val="Q4_2021 - GD - Angebot + Rechnu"/>
    </sheetNames>
    <definedNames>
      <definedName name="Schaltfläche12_Klicken"/>
    </definedNames>
    <sheetDataSet>
      <sheetData sheetId="0" refreshError="1"/>
      <sheetData sheetId="1" refreshError="1"/>
      <sheetData sheetId="2" refreshError="1"/>
      <sheetData sheetId="3">
        <row r="1">
          <cell r="A1" t="str">
            <v>Produkt</v>
          </cell>
          <cell r="B1" t="str">
            <v>Einzelpreis
netto</v>
          </cell>
        </row>
        <row r="2">
          <cell r="A2"/>
          <cell r="B2">
            <v>5.7</v>
          </cell>
        </row>
        <row r="3">
          <cell r="A3" t="str">
            <v>Feine Topinambur-Suppe mit Feigen-Croutons | 350 ml | vegetarisch</v>
          </cell>
          <cell r="B3">
            <v>5.7</v>
          </cell>
        </row>
        <row r="4">
          <cell r="A4" t="str">
            <v>Kürbis-Ingwer-Suppe mit karamellisierten Kürbiskernen | 350 ml | vegan</v>
          </cell>
          <cell r="B4">
            <v>5.7</v>
          </cell>
        </row>
        <row r="5">
          <cell r="A5" t="str">
            <v>-</v>
          </cell>
          <cell r="B5"/>
        </row>
        <row r="6">
          <cell r="A6" t="str">
            <v>Oma's Roulade vom Weiderind | 235 ml</v>
          </cell>
          <cell r="B6">
            <v>7.2</v>
          </cell>
        </row>
        <row r="7">
          <cell r="A7" t="str">
            <v>Wildklöpse in Preiselbeerjus | 235 ml</v>
          </cell>
          <cell r="B7">
            <v>6.1</v>
          </cell>
        </row>
        <row r="8">
          <cell r="A8" t="str">
            <v>Winterliches Pilzragout | 235 ml | vegetarisch</v>
          </cell>
          <cell r="B8">
            <v>5.9</v>
          </cell>
        </row>
        <row r="9">
          <cell r="A9" t="str">
            <v>Steckrüben-Curry | 235 ml | vegan</v>
          </cell>
          <cell r="B9">
            <v>5.9</v>
          </cell>
        </row>
        <row r="10">
          <cell r="A10"/>
          <cell r="B10">
            <v>5.9</v>
          </cell>
        </row>
        <row r="11">
          <cell r="A11" t="str">
            <v>Pommes Parisienne in feinem Gemüse-Fond | 235 ml | vegan</v>
          </cell>
          <cell r="B11">
            <v>3.9</v>
          </cell>
        </row>
        <row r="12">
          <cell r="A12" t="str">
            <v>Servietten-Semmelknödel vom Laugenbrot | 235 ml | vegetarisch</v>
          </cell>
          <cell r="B12">
            <v>4.2</v>
          </cell>
        </row>
        <row r="13">
          <cell r="A13" t="str">
            <v>Hokaido-Kürbis-Püree | 235 ml | vegan</v>
          </cell>
          <cell r="B13">
            <v>3.9</v>
          </cell>
        </row>
        <row r="14">
          <cell r="A14" t="str">
            <v>Glasierte Beluga-Linsen | 235 ml | vegan</v>
          </cell>
          <cell r="B14">
            <v>3.9</v>
          </cell>
        </row>
        <row r="15">
          <cell r="A15" t="str">
            <v>-</v>
          </cell>
          <cell r="B15"/>
        </row>
        <row r="16">
          <cell r="A16" t="str">
            <v>Oma's Grühnkohlgemüse | 235 ml | vegetarisch</v>
          </cell>
          <cell r="B16">
            <v>3.9</v>
          </cell>
        </row>
        <row r="17">
          <cell r="A17" t="str">
            <v>Hausgemachter Zwetschgenrotkohl | 235 ml | vegan</v>
          </cell>
          <cell r="B17">
            <v>3.9</v>
          </cell>
        </row>
        <row r="18">
          <cell r="A18" t="str">
            <v>Saisonales eingelegtes Gemüse | Rettich &amp; gelbe Beete | 235 ml | vegan</v>
          </cell>
          <cell r="B18">
            <v>3.9</v>
          </cell>
        </row>
        <row r="19">
          <cell r="A19" t="str">
            <v>Winterliches Wurzelgemüse | 235 ml | vegan</v>
          </cell>
          <cell r="B19">
            <v>3.9</v>
          </cell>
        </row>
        <row r="20">
          <cell r="A20" t="str">
            <v>-</v>
          </cell>
          <cell r="B20"/>
        </row>
        <row r="21">
          <cell r="A21" t="str">
            <v>Oma's Marillen-Knödel in Vanille-Sauce | 167 ml  | vegetarisch</v>
          </cell>
          <cell r="B21">
            <v>4.5999999999999996</v>
          </cell>
        </row>
        <row r="22">
          <cell r="A22" t="str">
            <v>Cashew-Creme mit feinem Kardamom, Granatapfel &amp; Minze | 167 ml | vegan</v>
          </cell>
          <cell r="B22">
            <v>4.4000000000000004</v>
          </cell>
        </row>
        <row r="23">
          <cell r="A23" t="str">
            <v>Porridge mit Kokosmilch und Mandel-Cranberry-Topping | 167 ml | Bio &amp; vegan</v>
          </cell>
          <cell r="B23">
            <v>3.8</v>
          </cell>
        </row>
        <row r="24">
          <cell r="A24" t="str">
            <v>Zimt-Dinkel-Muffin mit karamellisierten Äpfeln | 350 ml | Bio &amp; vegetarisch</v>
          </cell>
          <cell r="B24">
            <v>4.5</v>
          </cell>
        </row>
        <row r="25">
          <cell r="A25" t="str">
            <v>Lebkuchenbrownie mit sautierter Orange | 235 ml | vegan</v>
          </cell>
          <cell r="B25">
            <v>4.5</v>
          </cell>
        </row>
        <row r="26">
          <cell r="A26" t="str">
            <v>Feine Pralinen | 4er Geschenkschachtel | Supporting the Cocoa Horizons nature Program | Himbeer Trüffel, Kaffir-Limette, Pinienkernnougat mit Maldonsalz, Maracuja-Mango Trüffel</v>
          </cell>
          <cell r="B26">
            <v>6.7</v>
          </cell>
        </row>
        <row r="27">
          <cell r="A27" t="str">
            <v>Feine Pralinen | 9er Geschenkschachtel | Supporting the Cocoa Horizons nature Program | Himbeer Trüffel, Kaffir-Limette, Pinienkernnougat mit Maldonsalz, Maracuja-Mango Trüffel, Orangen Trüffel, Nougat-Crisp, Safran, Himbeer-Feige Zimt, Maracuja-Mango Trüffel</v>
          </cell>
          <cell r="B27">
            <v>12.5</v>
          </cell>
        </row>
        <row r="28">
          <cell r="A28" t="str">
            <v>Premium Tafelschokolade | 100 g | Supporting the Cocoa Horizons | 6 Sorten zur Auswahl</v>
          </cell>
          <cell r="B28">
            <v>6.1</v>
          </cell>
        </row>
        <row r="29">
          <cell r="A29" t="str">
            <v>-</v>
          </cell>
          <cell r="B29"/>
        </row>
        <row r="30">
          <cell r="A30" t="str">
            <v>Nussmix gesalzen | Mandel, Macadamia, Cashew, Haselnuss | 167 ml | vegan</v>
          </cell>
          <cell r="B30">
            <v>6.5</v>
          </cell>
        </row>
        <row r="31">
          <cell r="A31" t="str">
            <v>Getrocknete Bio-Fruchtmischung | Papaya, Ananas, Banane, Maulbeere, Cranberrys | 100g | Bio &amp; vegan</v>
          </cell>
          <cell r="B31">
            <v>4.3</v>
          </cell>
        </row>
        <row r="32">
          <cell r="A32" t="str">
            <v>Bio Rohkostriegel Himbeere | 50 g | Bio &amp; vegan</v>
          </cell>
          <cell r="B32">
            <v>2.7</v>
          </cell>
        </row>
        <row r="33">
          <cell r="A33" t="str">
            <v>-</v>
          </cell>
          <cell r="B33"/>
        </row>
        <row r="34">
          <cell r="A34" t="str">
            <v>Tortilla de Patatas | 235 ml | Bio &amp; vegetarisch</v>
          </cell>
          <cell r="B34">
            <v>4.9000000000000004</v>
          </cell>
        </row>
        <row r="35">
          <cell r="A35" t="str">
            <v>Polenta-Kartoffel-Tortilla | 235 ml | Bio &amp; vegan</v>
          </cell>
          <cell r="B35">
            <v>4.9000000000000004</v>
          </cell>
        </row>
        <row r="36">
          <cell r="A36" t="str">
            <v>Hausgemachte Zwetschgen-Currywurst vom Taunushirsch | 235 ml</v>
          </cell>
          <cell r="B36">
            <v>4.5</v>
          </cell>
        </row>
        <row r="37">
          <cell r="A37" t="str">
            <v>Mandel-Quark-Brot mit Walnuss | 235 ml | vegetarisch</v>
          </cell>
          <cell r="B37">
            <v>3.5</v>
          </cell>
        </row>
        <row r="38">
          <cell r="A38" t="str">
            <v>Foccacia | 350 ml | vegan</v>
          </cell>
          <cell r="B38">
            <v>3.2</v>
          </cell>
        </row>
        <row r="39">
          <cell r="A39" t="str">
            <v>Hausgemachte Crostini-Chips | 100 g | Bio &amp; vegan</v>
          </cell>
          <cell r="B39">
            <v>3.5</v>
          </cell>
        </row>
        <row r="40">
          <cell r="A40" t="str">
            <v>Zweierlei Bio-Käse | Alter Däne &amp; Pecorino Smeraldo | vegetarisch | je ca. 100g</v>
          </cell>
          <cell r="B40">
            <v>4.9000000000000004</v>
          </cell>
        </row>
        <row r="41">
          <cell r="A41" t="str">
            <v>Bio Käse | Alter Däne | ca. 100 g | Bio &amp; vegetarisch</v>
          </cell>
          <cell r="B41">
            <v>4.8</v>
          </cell>
        </row>
        <row r="42">
          <cell r="A42" t="str">
            <v>Cabanossi vom österreichischen Bio-Rind | Bio | 75 Gramm</v>
          </cell>
          <cell r="B42">
            <v>5.7</v>
          </cell>
        </row>
        <row r="43">
          <cell r="A43" t="str">
            <v>Oliven-Walnuss-Tapenade | 167 ml | vegan</v>
          </cell>
          <cell r="B43">
            <v>6.7</v>
          </cell>
        </row>
        <row r="44">
          <cell r="A44" t="str">
            <v>Kräuter-Pesto Classico | 167 ml | vegetarisch</v>
          </cell>
          <cell r="B44">
            <v>6</v>
          </cell>
        </row>
        <row r="45">
          <cell r="A45" t="str">
            <v>Kürbis-Ingwer-Chutney | 167 ml | vegan</v>
          </cell>
          <cell r="B45">
            <v>5.8</v>
          </cell>
        </row>
        <row r="46">
          <cell r="A46" t="str">
            <v>Hausgemachter Hummus | 167 ml | Bio &amp; vegan</v>
          </cell>
          <cell r="B46">
            <v>4.9000000000000004</v>
          </cell>
        </row>
        <row r="47">
          <cell r="A47" t="str">
            <v>Eingelegte Kalamata Oliven | 167 ml | Bio &amp; vegan</v>
          </cell>
          <cell r="B47">
            <v>4.5</v>
          </cell>
        </row>
        <row r="48">
          <cell r="A48" t="str">
            <v>Saisonales Antipasti-Gemüse | Kürbis, Gelbe Beete, Sellerie, Oliven, Zwiebel | 350 ml | vegan</v>
          </cell>
          <cell r="B48">
            <v>7</v>
          </cell>
        </row>
        <row r="49">
          <cell r="A49" t="str">
            <v>Alterntaiv: Bio-Käse Alter Däne (ca. 100g) &amp; Bio Cabanossi (ca. 75g)</v>
          </cell>
          <cell r="B49">
            <v>9.6</v>
          </cell>
        </row>
        <row r="50">
          <cell r="A50" t="str">
            <v>Hausgemachter Hibiskus-Eistee | aus Bio-Blüten &amp; regionalen Säften | 350 ml | Bio &amp; vegan</v>
          </cell>
          <cell r="B50">
            <v>4.2</v>
          </cell>
        </row>
        <row r="51">
          <cell r="A51" t="str">
            <v>Hausgemachter Bratapfel-Eistee | aus Bio-Gewürzen &amp; regionalen Säften | 350 ml | Bio &amp; vegan</v>
          </cell>
          <cell r="B51">
            <v>4.2</v>
          </cell>
        </row>
        <row r="52">
          <cell r="A52" t="str">
            <v>Smoothie | Maronen-Waldbeeren | 167 ml | vegan</v>
          </cell>
          <cell r="B52">
            <v>4</v>
          </cell>
        </row>
        <row r="53">
          <cell r="A53" t="str">
            <v>Kaffee &amp; Tee</v>
          </cell>
          <cell r="B53"/>
        </row>
        <row r="54">
          <cell r="A54" t="str">
            <v>Zweierlei Bio-Tee &amp; brauner Rohrzucker | im Seidenbeutel | Bio
&gt; Weißer Tee - Pai Mu Tan | 1st Flush
&gt; Rooibos Cacao Chai
&gt; Brauner Mascobado Rohrzucker  | Bio &amp; fairtrade</v>
          </cell>
          <cell r="B54">
            <v>4.5999999999999996</v>
          </cell>
        </row>
        <row r="55">
          <cell r="A55" t="str">
            <v>Zwei Kaffee &amp; Sugar | Bio
&gt; Drip Coffee Bag - Nicaragua | Bio | 100% Arabica
&gt; Brauner Bio Mascobado Rohrzucker | Bio &amp; fairtrade</v>
          </cell>
          <cell r="B55">
            <v>4.5999999999999996</v>
          </cell>
        </row>
        <row r="56">
          <cell r="A56" t="str">
            <v>Cocktails &amp; Londrinks &amp; Glühwein &amp; Wein &amp; Sekt</v>
          </cell>
          <cell r="B56"/>
        </row>
        <row r="57">
          <cell r="A57" t="str">
            <v>Gin Tonic | 2 Drinks | inkl. 2x Topping &amp; 2x Strohhalm
Bobbys Gin | 10 cl &amp; 2x Tonic | Aqua Monaco &amp; Dr. Polidori</v>
          </cell>
          <cell r="B57">
            <v>16.5</v>
          </cell>
        </row>
        <row r="58">
          <cell r="A58" t="str">
            <v>Hausgemachter Glühwein | 350 ml</v>
          </cell>
          <cell r="B58">
            <v>5.2</v>
          </cell>
        </row>
        <row r="59">
          <cell r="A59" t="str">
            <v>Hausgemachter Winterpuntsch Orange-Zimt | alkoholfrei</v>
          </cell>
          <cell r="B59">
            <v>5.2</v>
          </cell>
        </row>
        <row r="60">
          <cell r="A60" t="str">
            <v>Cocktail | Williams Winter - Birne &amp; feiner Ceylon Zimt | 350 ml
Topping | Zimtstange &amp; kandierte Limetten-Scheibe</v>
          </cell>
          <cell r="B60">
            <v>9.5</v>
          </cell>
        </row>
        <row r="61">
          <cell r="A61" t="str">
            <v>Alkoholfreier Cocktail | Williams Winter - Birne &amp; feiner Ceylon Zimt
Topping | Zimtstange &amp; kandierte Limetten-Scheibe</v>
          </cell>
          <cell r="B61">
            <v>9.5</v>
          </cell>
        </row>
        <row r="62">
          <cell r="A62" t="str">
            <v>Piccolo | Prosecco | Frizzante | 0,2 l</v>
          </cell>
          <cell r="B62">
            <v>4.5</v>
          </cell>
        </row>
        <row r="63">
          <cell r="A63" t="str">
            <v>Secco | Sekthaus Krack | Deidesheim | Pfalz | 0,75 l</v>
          </cell>
          <cell r="B63">
            <v>11.5</v>
          </cell>
        </row>
        <row r="64">
          <cell r="A64" t="str">
            <v>Rotwein | Weingut Rings  VDP | Der Rote Hut | 0,75 l</v>
          </cell>
          <cell r="B64">
            <v>13.5</v>
          </cell>
        </row>
        <row r="65">
          <cell r="A65" t="str">
            <v>Roséwein | Château Saint-Roch | Le Rosé | Côtes du Roussillon | 0,75 l</v>
          </cell>
          <cell r="B65">
            <v>13.5</v>
          </cell>
        </row>
        <row r="66">
          <cell r="A66" t="str">
            <v>Weißwein | Weingut Bischel - VDP | Grauburgunder | Rheinhessen | 0,375 l</v>
          </cell>
          <cell r="B66">
            <v>9.1999999999999993</v>
          </cell>
        </row>
        <row r="67">
          <cell r="A67" t="str">
            <v>Weißwein | Aura by Henrici | Weißer Burgunder | Rheinhessen | 0,75 l</v>
          </cell>
          <cell r="B67">
            <v>9.5</v>
          </cell>
        </row>
        <row r="68">
          <cell r="A68" t="str">
            <v>Weißwein |  Weingut Spreitzer VDP  | Muschelkalk Riesling | Rheinhessen | 0,75 l</v>
          </cell>
          <cell r="B68">
            <v>13.5</v>
          </cell>
        </row>
        <row r="69">
          <cell r="A69" t="str">
            <v>Weißer Winzer-Traubensaft | Deutschland | 0,75 l</v>
          </cell>
          <cell r="B69">
            <v>5</v>
          </cell>
        </row>
        <row r="70">
          <cell r="A70" t="str">
            <v>Bier</v>
          </cell>
          <cell r="B70"/>
        </row>
        <row r="71">
          <cell r="A71" t="str">
            <v>Bosch Lager Hell | 2 x 0,33 l</v>
          </cell>
          <cell r="B71">
            <v>4.5</v>
          </cell>
        </row>
        <row r="72">
          <cell r="A72" t="str">
            <v>Bosch Pils | 2 x 0,33 l</v>
          </cell>
          <cell r="B72">
            <v>4.5</v>
          </cell>
        </row>
        <row r="73">
          <cell r="A73" t="str">
            <v>Bosch Radler dunkel | 2 x 0,33 l</v>
          </cell>
          <cell r="B73">
            <v>4.5</v>
          </cell>
        </row>
        <row r="74">
          <cell r="A74" t="str">
            <v>Digestif &amp; sonstige Getränke</v>
          </cell>
          <cell r="B74"/>
        </row>
        <row r="75">
          <cell r="A75" t="str">
            <v>Digestif | Grippeimpfung by DREIGANG | 4 cl | Bio
&gt; Orange-Ingwer | alkoholfrei</v>
          </cell>
          <cell r="B75">
            <v>2.5</v>
          </cell>
        </row>
        <row r="76">
          <cell r="A76" t="str">
            <v>Digestif | Grippeimpfung by DREIGANG | 4 cl | Bio
&gt; Rum-Ingwer-Limette</v>
          </cell>
          <cell r="B76">
            <v>2.5</v>
          </cell>
        </row>
        <row r="77">
          <cell r="A77" t="str">
            <v>Digestif | Grippeimpfung by DREIGANG | 4 cl | Bio
&gt; Tequila-Orange-Zimt</v>
          </cell>
          <cell r="B77">
            <v>2.5</v>
          </cell>
        </row>
        <row r="78">
          <cell r="A78" t="str">
            <v>Digestif | Grippeimpfung by DREIGANG | 4 cl | Bio
&gt; Gin-Ingwer-Limette</v>
          </cell>
          <cell r="B78">
            <v>2.5</v>
          </cell>
        </row>
        <row r="79">
          <cell r="A79" t="str">
            <v>Le Tribute Olive Lemonade | 0,2 L</v>
          </cell>
          <cell r="B79">
            <v>4.2</v>
          </cell>
        </row>
        <row r="80">
          <cell r="A80" t="str">
            <v>Tonic | Dr. Polidori | Cucumber Tonic | fruchtig | 0,2 l</v>
          </cell>
          <cell r="B80">
            <v>2</v>
          </cell>
        </row>
        <row r="81">
          <cell r="A81" t="str">
            <v>Tonic | Aqua green Monaco | Bio, vegan &amp; klimaneutral | 0,23 l</v>
          </cell>
          <cell r="B81">
            <v>2.4</v>
          </cell>
        </row>
        <row r="86">
          <cell r="A86" t="str">
            <v>Felix Haus</v>
          </cell>
        </row>
        <row r="87">
          <cell r="A87" t="str">
            <v>Khalid El-Abdellati</v>
          </cell>
        </row>
        <row r="88">
          <cell r="A88" t="str">
            <v>Lucius Kleene</v>
          </cell>
        </row>
        <row r="89">
          <cell r="A89" t="str">
            <v>Verpackungskosten | Versandkarton aus recyceltem Papier | ohne Kunststoff</v>
          </cell>
          <cell r="B89">
            <v>3</v>
          </cell>
        </row>
        <row r="90">
          <cell r="A90" t="str">
            <v>Verpackungkosten | Geschenkschale mit Holzwolle | ohne Kunststoff</v>
          </cell>
          <cell r="B90">
            <v>10</v>
          </cell>
        </row>
        <row r="91">
          <cell r="A91" t="str">
            <v>Versandkosten | UPS Standard Deutschland | CO2-neutral</v>
          </cell>
          <cell r="B91">
            <v>6.5</v>
          </cell>
        </row>
        <row r="92">
          <cell r="A92" t="str">
            <v>Versandkosten | UPS Standard Europa | CO2-neutral</v>
          </cell>
          <cell r="B92">
            <v>11</v>
          </cell>
        </row>
        <row r="93">
          <cell r="A93" t="str">
            <v>Versandkosten | UPS Express (EoD) Deutschland | CO2-neutral</v>
          </cell>
          <cell r="B93">
            <v>9.5</v>
          </cell>
        </row>
        <row r="94">
          <cell r="A94" t="str">
            <v>Versandkosten | UPS Express (EoD) Europa | CO2-neutral</v>
          </cell>
          <cell r="B94">
            <v>18</v>
          </cell>
        </row>
        <row r="95">
          <cell r="A95" t="str">
            <v>-</v>
          </cell>
        </row>
        <row r="96">
          <cell r="A96" t="str">
            <v>Versandbeileger | inkl. Druck | 160g Papier weiss</v>
          </cell>
          <cell r="B96">
            <v>0.75</v>
          </cell>
        </row>
        <row r="97">
          <cell r="A97" t="str">
            <v>Versandbeileger | inkl. Druck | 160g Kraft Papier braun</v>
          </cell>
          <cell r="B97">
            <v>0.75</v>
          </cell>
        </row>
        <row r="98">
          <cell r="A98" t="str">
            <v>Beilage von give aways</v>
          </cell>
          <cell r="B98">
            <v>0.5</v>
          </cell>
        </row>
        <row r="123">
          <cell r="A123" t="str">
            <v>Alterntaiv: Bio-Käse Alter Däne (ca. 100g) &amp; Bio Cabanossi (ca. 75g)</v>
          </cell>
        </row>
        <row r="124">
          <cell r="A124" t="str">
            <v>Alternativ: Feine Topinambur-Suppe mit Feigen-Croutons | 350 ml | vegetarisch</v>
          </cell>
        </row>
      </sheetData>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698116-0ADF-49C3-9119-09A9EA298D33}" name="Tabelle3" displayName="Tabelle3" ref="A2:I200" totalsRowShown="0" headerRowDxfId="57" dataDxfId="55" headerRowBorderDxfId="56" tableBorderDxfId="54" totalsRowBorderDxfId="53">
  <autoFilter ref="A2:I200" xr:uid="{CE698116-0ADF-49C3-9119-09A9EA298D33}"/>
  <tableColumns count="9">
    <tableColumn id="1" xr3:uid="{A260CC17-ACD0-4BC4-A9BC-C69D13610928}" name="Lfd. Nr." dataDxfId="52" dataCellStyle="Überschrift 3">
      <calculatedColumnFormula>IF($C3&lt;&gt;"",COUNTA($C$3:$C3),"")</calculatedColumnFormula>
    </tableColumn>
    <tableColumn id="3" xr3:uid="{016B1038-310C-41DE-B778-16F5C4FE299A}" name="Vorname &amp; Name*" dataDxfId="51" dataCellStyle="Überschrift 3"/>
    <tableColumn id="2" xr3:uid="{28D7A052-6A39-4BD8-91C5-6F17236C90C2}" name="Firma_x000a_(bei Büroadressen)" dataDxfId="50"/>
    <tableColumn id="4" xr3:uid="{BA5521E4-C83D-48E6-AF66-C44512B6691C}" name="Adresszusatz" dataDxfId="49"/>
    <tableColumn id="5" xr3:uid="{3D70C535-9BB9-4615-8E34-7AB3B6266017}" name="Straße &amp; Hausnummer*" dataDxfId="48"/>
    <tableColumn id="6" xr3:uid="{1AD5A153-45FC-4965-81B4-8FD0B9FDE2DA}" name="PLZ*" dataDxfId="47"/>
    <tableColumn id="7" xr3:uid="{278DE1AF-58B5-43CB-8F47-6DBF178A82F6}" name="Ort*" dataDxfId="46"/>
    <tableColumn id="9" xr3:uid="{2CCF3874-F784-4164-8481-CDD7A5B95A84}" name="Emailadresse zur Paketnachverfolgung*" dataDxfId="45"/>
    <tableColumn id="8" xr3:uid="{A4291706-8896-400E-8E20-25ABF57F3922}" name="Box 1, Box 2, Box 3_x000a_Box 4, Box 5, Box 6" dataDxfId="44"/>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8E8E84D-77A7-4583-B881-B7943CC993DA}" name="Tabelle46789" displayName="Tabelle46789" ref="A6:B86" totalsRowShown="0" headerRowDxfId="9" dataDxfId="8" tableBorderDxfId="7" headerRowCellStyle="Überschrift 2">
  <autoFilter ref="A6:B86" xr:uid="{D1281287-FC66-4D9B-A435-F25029B07E01}"/>
  <tableColumns count="2">
    <tableColumn id="1" xr3:uid="{B754DD85-58AC-449A-9275-79D8352B1CAE}" name="Produkt" dataDxfId="6">
      <calculatedColumnFormula>Zusammenfassung!A2</calculatedColumnFormula>
    </tableColumn>
    <tableColumn id="2" xr3:uid="{6FC476F8-A954-43FC-8805-8D9BBA5302A1}" name="Anzahl" dataDxfId="5"/>
  </tableColumns>
  <tableStyleInfo name="TableStyleLight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86DDBF8-8911-496A-A1CE-E29AFAFE79FA}" name="Tabelle4678910" displayName="Tabelle4678910" ref="A6:B86" totalsRowShown="0" headerRowDxfId="4" dataDxfId="3" tableBorderDxfId="2" headerRowCellStyle="Überschrift 2">
  <autoFilter ref="A6:B86" xr:uid="{D1281287-FC66-4D9B-A435-F25029B07E01}"/>
  <tableColumns count="2">
    <tableColumn id="1" xr3:uid="{01ABA071-1DF3-4927-948E-87190D2DE718}" name="Produkt" dataDxfId="1">
      <calculatedColumnFormula>Zusammenfassung!A2</calculatedColumnFormula>
    </tableColumn>
    <tableColumn id="2" xr3:uid="{841820E9-2982-4141-953D-50C2B88E9207}" name="Anzahl" dataDxfId="0"/>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AD50AE-B6F7-46D2-A7AC-0EE39A8C79BC}" name="Tabelle1" displayName="Tabelle1" ref="A1:D5" totalsRowShown="0" headerRowDxfId="43" dataDxfId="41" headerRowBorderDxfId="42" tableBorderDxfId="40" totalsRowBorderDxfId="39">
  <tableColumns count="4">
    <tableColumn id="1" xr3:uid="{C8F7302D-1D82-4E93-94B9-B3DC227B0A67}" name="Bezeichnung " dataDxfId="38"/>
    <tableColumn id="2" xr3:uid="{0A4FAC82-C959-4F1C-AA4E-8CF3F168491C}" name="Summe netto" dataDxfId="37"/>
    <tableColumn id="3" xr3:uid="{708C142D-1A1B-42C4-83A7-E766F7D43131}" name="USt." dataDxfId="36"/>
    <tableColumn id="4" xr3:uid="{8EF59500-FFE1-4878-9093-0C6583B3658A}" name="Summe brutto" dataDxfId="3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F68DAC-AE36-4849-8AE3-C1A7B09CB0B0}" name="Zusammenfassung" displayName="Zusammenfassung" ref="A1:B1048572" totalsRowShown="0" headerRowDxfId="34" headerRowBorderDxfId="33" tableBorderDxfId="32" headerRowCellStyle="Überschrift 2">
  <autoFilter ref="A1:B1048572" xr:uid="{C01BA212-3AAB-4FF0-BE92-F94266FE25CE}"/>
  <tableColumns count="2">
    <tableColumn id="1" xr3:uid="{13CE0DBE-B71B-4B86-A70D-14931298B7A7}" name="Produkt"/>
    <tableColumn id="2" xr3:uid="{C2E07967-1040-4229-817F-C2CEFF6D1833}" name="Menge" dataDxfId="31" dataCellStyle="Währung"/>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775E277-0968-4893-AE22-361C600C169A}" name="Tabelle10" displayName="Tabelle10" ref="A15:B95" totalsRowShown="0" headerRowDxfId="30" dataDxfId="29">
  <autoFilter ref="A15:B95" xr:uid="{A775E277-0968-4893-AE22-361C600C169A}"/>
  <tableColumns count="2">
    <tableColumn id="1" xr3:uid="{E98441C5-8A96-414A-9858-C61074D751C9}" name="Produkt" dataDxfId="28">
      <calculatedColumnFormula>Zusammenfassung!A2</calculatedColumnFormula>
    </tableColumn>
    <tableColumn id="2" xr3:uid="{2F15771C-4502-412E-99D9-561038265972}" name="Menge" dataDxfId="27">
      <calculatedColumnFormula>Zusammenfassung!B2</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F92719-6905-4BAC-8257-A51C6EE3CD1A}" name="Tabelle11" displayName="Tabelle11" ref="A6:B12" totalsRowShown="0" headerRowBorderDxfId="26" tableBorderDxfId="25" totalsRowBorderDxfId="24">
  <autoFilter ref="A6:B12" xr:uid="{B6F92719-6905-4BAC-8257-A51C6EE3CD1A}"/>
  <tableColumns count="2">
    <tableColumn id="1" xr3:uid="{AA24CC75-908C-424B-9954-1E09B4B04819}" name="Box" dataDxfId="23">
      <calculatedColumnFormula>Kostenübersicht!A13</calculatedColumnFormula>
    </tableColumn>
    <tableColumn id="2" xr3:uid="{0ECF16E1-FE08-4DD4-B283-AD9A5B87309B}" name="Anzahl" dataDxfId="22">
      <calculatedColumnFormula>Kostenübersicht!B13</calculatedColumnFormula>
    </tableColumn>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05FDFE-7767-48FB-82E2-6A9CB1022C3A}" name="Tabelle4" displayName="Tabelle4" ref="A6:B86" totalsRowShown="0" tableBorderDxfId="21">
  <autoFilter ref="A6:B86" xr:uid="{D1281287-FC66-4D9B-A435-F25029B07E01}"/>
  <tableColumns count="2">
    <tableColumn id="1" xr3:uid="{2C15A2C0-1139-4AD4-95DA-2F877D415DE2}" name="Produkt" dataDxfId="20">
      <calculatedColumnFormula>Zusammenfassung!A2</calculatedColumnFormula>
    </tableColumn>
    <tableColumn id="2" xr3:uid="{011E89F3-98E7-4669-B9C7-D063035BDBE9}" name="Anzahl" dataDxfId="19"/>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BAA1621-982A-48C1-A2AC-E9FC5C9633D1}" name="Tabelle46" displayName="Tabelle46" ref="A6:B86" totalsRowShown="0" tableBorderDxfId="18">
  <autoFilter ref="A6:B86" xr:uid="{D1281287-FC66-4D9B-A435-F25029B07E01}"/>
  <tableColumns count="2">
    <tableColumn id="1" xr3:uid="{2832B5B7-336C-4D3F-838D-2DAAAAC477AF}" name="Produkt" dataDxfId="17">
      <calculatedColumnFormula>Zusammenfassung!A2</calculatedColumnFormula>
    </tableColumn>
    <tableColumn id="2" xr3:uid="{0FF474D4-8405-4496-96CC-50974AB7DEF8}" name="Anzahl" dataDxfId="16"/>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11ED5A-849E-45AC-8D6D-572289432240}" name="Tabelle467" displayName="Tabelle467" ref="A6:B86" totalsRowShown="0" tableBorderDxfId="15">
  <autoFilter ref="A6:B86" xr:uid="{D1281287-FC66-4D9B-A435-F25029B07E01}"/>
  <tableColumns count="2">
    <tableColumn id="1" xr3:uid="{6B499022-9D78-4CCA-B026-3178837F769D}" name="Produkt" dataDxfId="14">
      <calculatedColumnFormula>Zusammenfassung!A2</calculatedColumnFormula>
    </tableColumn>
    <tableColumn id="2" xr3:uid="{4CA1F598-320F-4E97-97CF-BA9E153365A1}" name="Anzahl" dataDxfId="13"/>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7A3A57A-4FBE-4BAC-8A28-06D496797E6C}" name="Tabelle4678" displayName="Tabelle4678" ref="A6:B86" totalsRowShown="0" tableBorderDxfId="12">
  <autoFilter ref="A6:B86" xr:uid="{D1281287-FC66-4D9B-A435-F25029B07E01}"/>
  <tableColumns count="2">
    <tableColumn id="1" xr3:uid="{A84F34C1-631C-4EB6-B6D9-AC7AEDC9FC53}" name="Produkt" dataDxfId="11">
      <calculatedColumnFormula>Zusammenfassung!A2</calculatedColumnFormula>
    </tableColumn>
    <tableColumn id="2" xr3:uid="{6F94D63D-C88B-4B15-B76D-9037457BC17C}" name="Anzahl" dataDxfId="10"/>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table" Target="../tables/table6.xml"/><Relationship Id="rId4"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table" Target="../tables/table7.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table" Target="../tables/table8.xml"/><Relationship Id="rId4" Type="http://schemas.openxmlformats.org/officeDocument/2006/relationships/ctrlProp" Target="../ctrlProps/ctrlProp1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table" Target="../tables/table9.xml"/><Relationship Id="rId4" Type="http://schemas.openxmlformats.org/officeDocument/2006/relationships/ctrlProp" Target="../ctrlProps/ctrlProp1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table" Target="../tables/table10.xml"/><Relationship Id="rId4" Type="http://schemas.openxmlformats.org/officeDocument/2006/relationships/ctrlProp" Target="../ctrlProps/ctrlProp1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4.bin"/><Relationship Id="rId5" Type="http://schemas.openxmlformats.org/officeDocument/2006/relationships/table" Target="../tables/table11.xml"/><Relationship Id="rId4"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allo@gourmetdelivery.de?subject=Anfrage%20f&#252;r%20virtuelles%20Event" TargetMode="External"/><Relationship Id="rId1" Type="http://schemas.openxmlformats.org/officeDocument/2006/relationships/hyperlink" Target="mailto:hallo@gourmetdelivery.de?subject=Individuelle%20Boxen%20f&#252;r%20unser%20virtuelles%20Event"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9.xml"/><Relationship Id="rId5" Type="http://schemas.openxmlformats.org/officeDocument/2006/relationships/image" Target="../media/image2.emf"/><Relationship Id="rId4" Type="http://schemas.openxmlformats.org/officeDocument/2006/relationships/control" Target="../activeX/activeX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table" Target="../tables/table4.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309A0-38C4-498D-A63F-8B448FFE0403}">
  <sheetPr codeName="Tabelle1">
    <tabColor theme="1" tint="0.34998626667073579"/>
    <pageSetUpPr autoPageBreaks="0" fitToPage="1"/>
  </sheetPr>
  <dimension ref="A1:O24"/>
  <sheetViews>
    <sheetView showGridLines="0" tabSelected="1" zoomScale="80" zoomScaleNormal="80" workbookViewId="0">
      <selection activeCell="A2" sqref="A2:L13"/>
    </sheetView>
  </sheetViews>
  <sheetFormatPr baseColWidth="10" defaultColWidth="9.109375" defaultRowHeight="30" customHeight="1"/>
  <cols>
    <col min="1" max="1" width="30.33203125" style="1" customWidth="1"/>
    <col min="2" max="5" width="25.6640625" style="1" customWidth="1"/>
    <col min="6" max="11" width="9.109375" style="1"/>
    <col min="12" max="12" width="25.44140625" style="1" customWidth="1"/>
    <col min="13" max="16384" width="9.109375" style="1"/>
  </cols>
  <sheetData>
    <row r="1" spans="1:15" ht="40.799999999999997">
      <c r="A1" s="81" t="s">
        <v>10</v>
      </c>
      <c r="B1" s="298" t="s">
        <v>271</v>
      </c>
      <c r="C1" s="299"/>
      <c r="D1" s="299"/>
      <c r="E1" s="299"/>
      <c r="F1" s="299"/>
      <c r="G1" s="299"/>
      <c r="H1" s="299"/>
      <c r="I1" s="299"/>
      <c r="J1" s="299"/>
      <c r="K1" s="299"/>
      <c r="L1" s="300"/>
    </row>
    <row r="2" spans="1:15" ht="45" customHeight="1">
      <c r="A2" s="289" t="s">
        <v>243</v>
      </c>
      <c r="B2" s="290"/>
      <c r="C2" s="290"/>
      <c r="D2" s="290"/>
      <c r="E2" s="290"/>
      <c r="F2" s="290"/>
      <c r="G2" s="290"/>
      <c r="H2" s="290"/>
      <c r="I2" s="290"/>
      <c r="J2" s="290"/>
      <c r="K2" s="290"/>
      <c r="L2" s="291"/>
    </row>
    <row r="3" spans="1:15" ht="45" customHeight="1">
      <c r="A3" s="292"/>
      <c r="B3" s="293"/>
      <c r="C3" s="293"/>
      <c r="D3" s="293"/>
      <c r="E3" s="293"/>
      <c r="F3" s="293"/>
      <c r="G3" s="293"/>
      <c r="H3" s="293"/>
      <c r="I3" s="293"/>
      <c r="J3" s="293"/>
      <c r="K3" s="293"/>
      <c r="L3" s="294"/>
    </row>
    <row r="4" spans="1:15" ht="45" customHeight="1">
      <c r="A4" s="292"/>
      <c r="B4" s="293"/>
      <c r="C4" s="293"/>
      <c r="D4" s="293"/>
      <c r="E4" s="293"/>
      <c r="F4" s="293"/>
      <c r="G4" s="293"/>
      <c r="H4" s="293"/>
      <c r="I4" s="293"/>
      <c r="J4" s="293"/>
      <c r="K4" s="293"/>
      <c r="L4" s="294"/>
    </row>
    <row r="5" spans="1:15" ht="24.9" customHeight="1">
      <c r="A5" s="292"/>
      <c r="B5" s="293"/>
      <c r="C5" s="293"/>
      <c r="D5" s="293"/>
      <c r="E5" s="293"/>
      <c r="F5" s="293"/>
      <c r="G5" s="293"/>
      <c r="H5" s="293"/>
      <c r="I5" s="293"/>
      <c r="J5" s="293"/>
      <c r="K5" s="293"/>
      <c r="L5" s="294"/>
    </row>
    <row r="6" spans="1:15" ht="45" customHeight="1">
      <c r="A6" s="292"/>
      <c r="B6" s="293"/>
      <c r="C6" s="293"/>
      <c r="D6" s="293"/>
      <c r="E6" s="293"/>
      <c r="F6" s="293"/>
      <c r="G6" s="293"/>
      <c r="H6" s="293"/>
      <c r="I6" s="293"/>
      <c r="J6" s="293"/>
      <c r="K6" s="293"/>
      <c r="L6" s="294"/>
    </row>
    <row r="7" spans="1:15" ht="45" customHeight="1">
      <c r="A7" s="292"/>
      <c r="B7" s="293"/>
      <c r="C7" s="293"/>
      <c r="D7" s="293"/>
      <c r="E7" s="293"/>
      <c r="F7" s="293"/>
      <c r="G7" s="293"/>
      <c r="H7" s="293"/>
      <c r="I7" s="293"/>
      <c r="J7" s="293"/>
      <c r="K7" s="293"/>
      <c r="L7" s="294"/>
      <c r="O7" s="200"/>
    </row>
    <row r="8" spans="1:15" ht="45" customHeight="1">
      <c r="A8" s="292"/>
      <c r="B8" s="293"/>
      <c r="C8" s="293"/>
      <c r="D8" s="293"/>
      <c r="E8" s="293"/>
      <c r="F8" s="293"/>
      <c r="G8" s="293"/>
      <c r="H8" s="293"/>
      <c r="I8" s="293"/>
      <c r="J8" s="293"/>
      <c r="K8" s="293"/>
      <c r="L8" s="294"/>
    </row>
    <row r="9" spans="1:15" ht="45" customHeight="1">
      <c r="A9" s="292"/>
      <c r="B9" s="293"/>
      <c r="C9" s="293"/>
      <c r="D9" s="293"/>
      <c r="E9" s="293"/>
      <c r="F9" s="293"/>
      <c r="G9" s="293"/>
      <c r="H9" s="293"/>
      <c r="I9" s="293"/>
      <c r="J9" s="293"/>
      <c r="K9" s="293"/>
      <c r="L9" s="294"/>
    </row>
    <row r="10" spans="1:15" ht="45" customHeight="1">
      <c r="A10" s="292"/>
      <c r="B10" s="293"/>
      <c r="C10" s="293"/>
      <c r="D10" s="293"/>
      <c r="E10" s="293"/>
      <c r="F10" s="293"/>
      <c r="G10" s="293"/>
      <c r="H10" s="293"/>
      <c r="I10" s="293"/>
      <c r="J10" s="293"/>
      <c r="K10" s="293"/>
      <c r="L10" s="294"/>
    </row>
    <row r="11" spans="1:15" ht="24.9" customHeight="1">
      <c r="A11" s="292"/>
      <c r="B11" s="293"/>
      <c r="C11" s="293"/>
      <c r="D11" s="293"/>
      <c r="E11" s="293"/>
      <c r="F11" s="293"/>
      <c r="G11" s="293"/>
      <c r="H11" s="293"/>
      <c r="I11" s="293"/>
      <c r="J11" s="293"/>
      <c r="K11" s="293"/>
      <c r="L11" s="294"/>
    </row>
    <row r="12" spans="1:15" ht="45" customHeight="1">
      <c r="A12" s="292"/>
      <c r="B12" s="293"/>
      <c r="C12" s="293"/>
      <c r="D12" s="293"/>
      <c r="E12" s="293"/>
      <c r="F12" s="293"/>
      <c r="G12" s="293"/>
      <c r="H12" s="293"/>
      <c r="I12" s="293"/>
      <c r="J12" s="293"/>
      <c r="K12" s="293"/>
      <c r="L12" s="294"/>
    </row>
    <row r="13" spans="1:15" ht="104.25" customHeight="1">
      <c r="A13" s="295"/>
      <c r="B13" s="296"/>
      <c r="C13" s="296"/>
      <c r="D13" s="296"/>
      <c r="E13" s="296"/>
      <c r="F13" s="296"/>
      <c r="G13" s="296"/>
      <c r="H13" s="296"/>
      <c r="I13" s="296"/>
      <c r="J13" s="296"/>
      <c r="K13" s="296"/>
      <c r="L13" s="297"/>
    </row>
    <row r="14" spans="1:15" ht="45" customHeight="1">
      <c r="A14" s="80"/>
      <c r="B14" s="80"/>
      <c r="C14" s="80"/>
      <c r="D14" s="80"/>
      <c r="E14" s="80"/>
    </row>
    <row r="15" spans="1:15" ht="45" customHeight="1">
      <c r="A15" s="80"/>
      <c r="B15" s="80"/>
      <c r="C15" s="80"/>
      <c r="D15" s="80"/>
      <c r="E15" s="80"/>
    </row>
    <row r="16" spans="1:15" ht="24.9" customHeight="1"/>
    <row r="17" ht="45" customHeight="1"/>
    <row r="18" ht="45" customHeight="1"/>
    <row r="19" ht="45" customHeight="1"/>
    <row r="20" ht="45" customHeight="1"/>
    <row r="21" ht="45" customHeight="1"/>
    <row r="22" ht="45" customHeight="1"/>
    <row r="23" ht="45" customHeight="1"/>
    <row r="24" ht="39.9" customHeight="1"/>
  </sheetData>
  <sheetProtection selectLockedCells="1" selectUnlockedCells="1"/>
  <mergeCells count="2">
    <mergeCell ref="A2:L13"/>
    <mergeCell ref="B1:L1"/>
  </mergeCells>
  <dataValidations disablePrompts="1" count="1">
    <dataValidation allowBlank="1" showInputMessage="1" showErrorMessage="1" prompt="Fragen zu Bedrohungen befinden sich in den Zellen unten (Zelle B20 bis B26). Erläutern Sie Bedrohungen in den Zellen C20 bis F26." sqref="A16" xr:uid="{5E464341-B1B3-488D-8B0B-06ADA68A656D}"/>
  </dataValidations>
  <printOptions horizontalCentered="1"/>
  <pageMargins left="0.4" right="0.4" top="0.4" bottom="0.4" header="0.3" footer="0.3"/>
  <pageSetup paperSize="9" orientation="portrait" r:id="rId1"/>
  <headerFooter differentFirst="1">
    <oddFooter>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A03E-609B-4BD5-B1FC-2F33022164D2}">
  <sheetPr codeName="Tabelle7">
    <pageSetUpPr fitToPage="1"/>
  </sheetPr>
  <dimension ref="A1:D87"/>
  <sheetViews>
    <sheetView showZeros="0" zoomScaleNormal="100" workbookViewId="0">
      <selection activeCell="A91" sqref="A91"/>
    </sheetView>
  </sheetViews>
  <sheetFormatPr baseColWidth="10" defaultRowHeight="19.8"/>
  <cols>
    <col min="1" max="1" width="91.5546875" style="226" customWidth="1"/>
    <col min="2" max="2" width="45.6640625" style="227" customWidth="1"/>
  </cols>
  <sheetData>
    <row r="1" spans="1:4" ht="20.399999999999999">
      <c r="A1" s="215" t="s">
        <v>154</v>
      </c>
      <c r="B1" s="216">
        <f>Angebot!A6</f>
        <v>0</v>
      </c>
    </row>
    <row r="2" spans="1:4" ht="20.399999999999999">
      <c r="A2" s="215" t="s">
        <v>101</v>
      </c>
      <c r="B2" s="217">
        <f>Angebot!I7</f>
        <v>0</v>
      </c>
    </row>
    <row r="3" spans="1:4" ht="21" thickBot="1">
      <c r="A3" s="215" t="s">
        <v>100</v>
      </c>
      <c r="B3" s="218">
        <f>Angebot!I6</f>
        <v>45627</v>
      </c>
    </row>
    <row r="4" spans="1:4" ht="21" thickBot="1">
      <c r="A4" s="215" t="s">
        <v>96</v>
      </c>
      <c r="B4" s="216" t="s">
        <v>83</v>
      </c>
      <c r="D4" s="202" t="s">
        <v>189</v>
      </c>
    </row>
    <row r="5" spans="1:4" ht="20.399999999999999">
      <c r="A5" s="228" t="s">
        <v>153</v>
      </c>
      <c r="B5" s="229">
        <f>Kostenübersicht!B13</f>
        <v>0</v>
      </c>
    </row>
    <row r="6" spans="1:4" ht="20.399999999999999">
      <c r="A6" s="219" t="s">
        <v>1</v>
      </c>
      <c r="B6" s="220" t="s">
        <v>80</v>
      </c>
    </row>
    <row r="7" spans="1:4" ht="21" thickBot="1">
      <c r="A7" s="221" t="str">
        <f>Zusammenfassung!A2</f>
        <v>Suppe | 350 ml Glas</v>
      </c>
      <c r="B7" s="222"/>
    </row>
    <row r="8" spans="1:4" ht="39.6">
      <c r="A8" s="223" t="str">
        <f>Zusammenfassung!A3</f>
        <v>Cremige Pastinakensuppe mit gerösteten Nüssen | 350 ml | vegetarisch</v>
      </c>
      <c r="B8" s="224">
        <f>'Eure Boxen'!C6</f>
        <v>0</v>
      </c>
    </row>
    <row r="9" spans="1:4" ht="39.6">
      <c r="A9" s="223" t="str">
        <f>Zusammenfassung!A4</f>
        <v>Pikante Rote-Linsen-Suppe mit Zitronen-Amaranth-Granola | 350 ml | vegan</v>
      </c>
      <c r="B9" s="224">
        <f>'Eure Boxen'!C7</f>
        <v>0</v>
      </c>
    </row>
    <row r="10" spans="1:4" ht="21" thickBot="1">
      <c r="A10" s="221" t="str">
        <f>Zusammenfassung!A5</f>
        <v>Mains | Hauptkomponente | 230 ml Glas</v>
      </c>
      <c r="B10" s="225"/>
    </row>
    <row r="11" spans="1:4" ht="39.6">
      <c r="A11" s="223" t="str">
        <f>Zusammenfassung!A6</f>
        <v>Winterliches Gulasch vom Taunus-Hirsch | 200 g | Einlage 100 g</v>
      </c>
      <c r="B11" s="224">
        <f>'Eure Boxen'!C9</f>
        <v>0</v>
      </c>
    </row>
    <row r="12" spans="1:4" ht="39.6">
      <c r="A12" s="223" t="str">
        <f>Zusammenfassung!A7</f>
        <v>Frikassee vom Freilandhuhn mit Portweinpflaumen | 200 g | Einlage 110 g</v>
      </c>
      <c r="B12" s="224">
        <f>'Eure Boxen'!C10</f>
        <v>0</v>
      </c>
    </row>
    <row r="13" spans="1:4">
      <c r="A13" s="223" t="str">
        <f>Zusammenfassung!A8</f>
        <v>Winterliches Pilzragout | 230 ml | vegetarisch</v>
      </c>
      <c r="B13" s="224">
        <f>'Eure Boxen'!C11</f>
        <v>0</v>
      </c>
    </row>
    <row r="14" spans="1:4" ht="39.6">
      <c r="A14" s="223" t="str">
        <f>Zusammenfassung!A9</f>
        <v>Feines Süßkartoffel-Curry mit Backpflaume | 230 ml | vegan</v>
      </c>
      <c r="B14" s="224">
        <f>'Eure Boxen'!C12</f>
        <v>0</v>
      </c>
    </row>
    <row r="15" spans="1:4" ht="21" thickBot="1">
      <c r="A15" s="221" t="str">
        <f>Zusammenfassung!A10</f>
        <v>Side 1 | Hauptbeilage | 230 ml Glas</v>
      </c>
      <c r="B15" s="225"/>
    </row>
    <row r="16" spans="1:4" ht="39.6">
      <c r="A16" s="223" t="str">
        <f>Zusammenfassung!A11</f>
        <v>Kartoffel-Ragout mit Bockshornklee &amp; Berberitzen | 230 ml | vegan</v>
      </c>
      <c r="B16" s="224">
        <f>'Eure Boxen'!C14</f>
        <v>0</v>
      </c>
    </row>
    <row r="17" spans="1:2" ht="39.6">
      <c r="A17" s="223" t="str">
        <f>Zusammenfassung!A12</f>
        <v>Weiße Spanische Butter-Bohnen in Sugo | 230 ml | vegan</v>
      </c>
      <c r="B17" s="224">
        <f>'Eure Boxen'!C15</f>
        <v>0</v>
      </c>
    </row>
    <row r="18" spans="1:2">
      <c r="A18" s="223" t="str">
        <f>Zusammenfassung!A13</f>
        <v>Hokaido-Kürbis-Püree | 230 ml | vegan</v>
      </c>
      <c r="B18" s="224">
        <f>'Eure Boxen'!C16</f>
        <v>0</v>
      </c>
    </row>
    <row r="19" spans="1:2">
      <c r="A19" s="223" t="str">
        <f>Zusammenfassung!A14</f>
        <v>Oma's Kartoffel-Püree | 230 ml | vegetarisch</v>
      </c>
      <c r="B19" s="224">
        <f>'Eure Boxen'!C17</f>
        <v>0</v>
      </c>
    </row>
    <row r="20" spans="1:2" ht="21" thickBot="1">
      <c r="A20" s="221" t="str">
        <f>Zusammenfassung!A15</f>
        <v>Side 2 | Nebenbeilage | 230 ml Glas</v>
      </c>
      <c r="B20" s="225"/>
    </row>
    <row r="21" spans="1:2">
      <c r="A21" s="223" t="str">
        <f>Zusammenfassung!A16</f>
        <v>Hausgemachter Zwetschgenrotkohl | 230 ml | vegan</v>
      </c>
      <c r="B21" s="224">
        <f>'Eure Boxen'!C19</f>
        <v>0</v>
      </c>
    </row>
    <row r="22" spans="1:2">
      <c r="A22" s="223" t="str">
        <f>Zusammenfassung!A17</f>
        <v>Winterliches Wurzelgemüse | 230 ml | vegan</v>
      </c>
      <c r="B22" s="224">
        <f>'Eure Boxen'!C20</f>
        <v>0</v>
      </c>
    </row>
    <row r="23" spans="1:2" ht="39.6">
      <c r="A23" s="223" t="str">
        <f>Zusammenfassung!A18</f>
        <v>Saisonales eingelegtes Gemüse | Rettich &amp; gelbe Beete | | 200 g | Abtropfgewicht 100 g | vegan</v>
      </c>
      <c r="B23" s="224">
        <f>'Eure Boxen'!C21</f>
        <v>0</v>
      </c>
    </row>
    <row r="24" spans="1:2" ht="39.6">
      <c r="A24" s="223" t="str">
        <f>Zusammenfassung!A19</f>
        <v>Rote &amp; gelbe Möhren in feinem Gemüse-Fond | 200 g | Abtropfgewicht 100 g | vegan</v>
      </c>
      <c r="B24" s="224">
        <f>'Eure Boxen'!C22</f>
        <v>0</v>
      </c>
    </row>
    <row r="25" spans="1:2" ht="21" thickBot="1">
      <c r="A25" s="221" t="str">
        <f>Zusammenfassung!A20</f>
        <v>Desserts &amp; Süßes</v>
      </c>
      <c r="B25" s="225"/>
    </row>
    <row r="26" spans="1:2">
      <c r="A26" s="223" t="str">
        <f>Zusammenfassung!A21</f>
        <v xml:space="preserve">Oma's Marillen-Knödel in Vanille-Sauce | 230 ml </v>
      </c>
      <c r="B26" s="224">
        <f>'Eure Boxen'!C24</f>
        <v>0</v>
      </c>
    </row>
    <row r="27" spans="1:2">
      <c r="A27" s="223" t="str">
        <f>Zusammenfassung!A22</f>
        <v>Helle Nougat-Creme mit Mango | 160 ml | vegan</v>
      </c>
      <c r="B27" s="224">
        <f>'Eure Boxen'!C25</f>
        <v>0</v>
      </c>
    </row>
    <row r="28" spans="1:2" ht="39.6">
      <c r="A28" s="223" t="str">
        <f>Zusammenfassung!A23</f>
        <v>Porridge mit Kokosmilch und Mandel-Cranberry-Topping | 160 ml | Bio &amp; vegan</v>
      </c>
      <c r="B28" s="224">
        <f>'Eure Boxen'!C26</f>
        <v>0</v>
      </c>
    </row>
    <row r="29" spans="1:2" ht="39.6">
      <c r="A29" s="223" t="str">
        <f>Zusammenfassung!A24</f>
        <v>Zimt-Dinkel-Muffin mit karamellisierten Äpfeln | 160 g | vegetarisch | Bio</v>
      </c>
      <c r="B29" s="224">
        <f>'Eure Boxen'!C27</f>
        <v>0</v>
      </c>
    </row>
    <row r="30" spans="1:2" ht="39.6">
      <c r="A30" s="223" t="str">
        <f>Zusammenfassung!A25</f>
        <v>Saftiges Brownie-Küchlein mit dunkler Bio-Schokolade | 130 g | vegan</v>
      </c>
      <c r="B30" s="224">
        <f>'Eure Boxen'!C28</f>
        <v>0</v>
      </c>
    </row>
    <row r="31" spans="1:2" ht="79.2">
      <c r="A31" s="223" t="str">
        <f>Zusammenfassung!A26</f>
        <v>Feine Pralinen | 4er Geschenkschachtel | Supporting the Cocoa Horizons nature Program | Himbeer Trüffel, Kaffir-Limette, Pinienkernnougat mit Maldonsalz, Maracuja-Mango Trüffel</v>
      </c>
      <c r="B31" s="224">
        <f>'Eure Boxen'!C29</f>
        <v>0</v>
      </c>
    </row>
    <row r="32" spans="1:2" ht="118.8">
      <c r="A32" s="223" t="str">
        <f>Zusammenfassung!A27</f>
        <v>Feine Pralinen | 9er Geschenkschachtel | Supporting the Cocoa Horizons nature Program | Himbeer Trüffel, Kaffir-Limette, Pinienkernnougat mit Maldonsalz, Maracuja-Mango Trüffel, Orangen Trüffel, Nougat-Crisp, Safran, Himbeer-Feige Zimt, Maracuja-Mango Trüffel</v>
      </c>
      <c r="B32" s="224">
        <f>'Eure Boxen'!C30</f>
        <v>0</v>
      </c>
    </row>
    <row r="33" spans="1:2">
      <c r="A33" s="223" t="e">
        <f>Zusammenfassung!A28</f>
        <v>#REF!</v>
      </c>
      <c r="B33" s="224" t="e">
        <f>'Eure Boxen'!#REF!</f>
        <v>#REF!</v>
      </c>
    </row>
    <row r="34" spans="1:2" ht="21" thickBot="1">
      <c r="A34" s="221" t="str">
        <f>Zusammenfassung!A29</f>
        <v>Snacks</v>
      </c>
      <c r="B34" s="225"/>
    </row>
    <row r="35" spans="1:2" ht="39.6">
      <c r="A35" s="223" t="str">
        <f>Zusammenfassung!A30</f>
        <v>Nussmix gesalzen | 80 g | vegan
&gt; Mandel, Macadamia, Cashew, Haselnuss</v>
      </c>
      <c r="B35" s="224">
        <f>'Eure Boxen'!C36</f>
        <v>0</v>
      </c>
    </row>
    <row r="36" spans="1:2" ht="39.6">
      <c r="A36" s="223" t="str">
        <f>Zusammenfassung!A31</f>
        <v>Getrocknete Bio-Fruchtmischung | 100 g | Bio &amp; vegan
&gt; Papaya, Ananas, Banane, Maulbeere, Cranberry</v>
      </c>
      <c r="B36" s="224">
        <f>'Eure Boxen'!C37</f>
        <v>0</v>
      </c>
    </row>
    <row r="37" spans="1:2" ht="39.6">
      <c r="A37" s="223" t="str">
        <f>Zusammenfassung!A32</f>
        <v>Bio Gemüse-Frucht-Riegel mit Roter Bete und Pflaume | Rote Bete Fete | 45 g | Bio &amp; vegan</v>
      </c>
      <c r="B37" s="224">
        <f>'Eure Boxen'!C38</f>
        <v>0</v>
      </c>
    </row>
    <row r="38" spans="1:2" ht="21" thickBot="1">
      <c r="A38" s="221" t="str">
        <f>Zusammenfassung!A33</f>
        <v>Hausgemachte Feinkost &amp; Snacks</v>
      </c>
      <c r="B38" s="225"/>
    </row>
    <row r="39" spans="1:2">
      <c r="A39" s="223" t="str">
        <f>Zusammenfassung!A34</f>
        <v>Tortilla de Patatas mit Bio-Ei | 230 ml | vegetarisch</v>
      </c>
      <c r="B39" s="224">
        <f>'Eure Boxen'!C40</f>
        <v>0</v>
      </c>
    </row>
    <row r="40" spans="1:2" ht="39.6">
      <c r="A40" s="223" t="str">
        <f>Zusammenfassung!A35</f>
        <v>Orientalischer Kichererbsen-Frühstückssalat mit Zitrone | 230 ml | vegan</v>
      </c>
      <c r="B40" s="224">
        <f>'Eure Boxen'!C41</f>
        <v>0</v>
      </c>
    </row>
    <row r="41" spans="1:2" ht="39.6">
      <c r="A41" s="223" t="str">
        <f>Zusammenfassung!A36</f>
        <v>Paté vom Freiland-Truthahn - hausgemachter Aufstrich | 160 ml</v>
      </c>
      <c r="B41" s="224">
        <f>'Eure Boxen'!C42</f>
        <v>0</v>
      </c>
    </row>
    <row r="42" spans="1:2">
      <c r="A42" s="223" t="str">
        <f>Zusammenfassung!A37</f>
        <v>Mandel-Quark-Brot mit Walnuss | 130 g | vegetarisch</v>
      </c>
      <c r="B42" s="224">
        <f>'Eure Boxen'!C43</f>
        <v>0</v>
      </c>
    </row>
    <row r="43" spans="1:2">
      <c r="A43" s="223" t="str">
        <f>Zusammenfassung!A38</f>
        <v>Süßes Hefebrötchen | 100 g | vegetarisch</v>
      </c>
      <c r="B43" s="224">
        <f>'Eure Boxen'!C44</f>
        <v>0</v>
      </c>
    </row>
    <row r="44" spans="1:2" ht="39.6">
      <c r="A44" s="223" t="str">
        <f>Zusammenfassung!A39</f>
        <v>Holunderbeeren-Apfel-Gelee aus Bio-Früchten | 50 ml | vegan</v>
      </c>
      <c r="B44" s="224">
        <f>'Eure Boxen'!C45</f>
        <v>0</v>
      </c>
    </row>
    <row r="45" spans="1:2">
      <c r="A45" s="223" t="str">
        <f>Zusammenfassung!A40</f>
        <v>Landbrot | 120 g | vegan</v>
      </c>
      <c r="B45" s="224">
        <f>'Eure Boxen'!C46</f>
        <v>0</v>
      </c>
    </row>
    <row r="46" spans="1:2">
      <c r="A46" s="223" t="str">
        <f>Zusammenfassung!A41</f>
        <v>Hausgemachte Crostini-Chips | 60 g | vegan</v>
      </c>
      <c r="B46" s="224">
        <f>'Eure Boxen'!C47</f>
        <v>0</v>
      </c>
    </row>
    <row r="47" spans="1:2" ht="59.4">
      <c r="A47" s="223" t="str">
        <f>Zusammenfassung!A42</f>
        <v>Bio-Käse | ca. 100g | Bio &amp; vegetarisch
&gt; Hooidammer Ziege extra-alt | Niederlande | aus Ziegenkäse</v>
      </c>
      <c r="B47" s="224">
        <f>'Eure Boxen'!C48</f>
        <v>0</v>
      </c>
    </row>
    <row r="48" spans="1:2" ht="39.6">
      <c r="A48" s="223" t="str">
        <f>Zusammenfassung!A43</f>
        <v>Bio-Käse | ca. 100g | Bio &amp; vegetarisch
&gt; Leuchtturmkäse | Dänemark | aus Kuhmilch</v>
      </c>
      <c r="B48" s="224">
        <f>'Eure Boxen'!C49</f>
        <v>0</v>
      </c>
    </row>
    <row r="49" spans="1:2" ht="39.6">
      <c r="A49" s="223" t="str">
        <f>Zusammenfassung!A44</f>
        <v>Pfefferbeisser vom hessischen Bio-Rind | Bio | ca. 100 g</v>
      </c>
      <c r="B49" s="224">
        <f>'Eure Boxen'!C50</f>
        <v>0</v>
      </c>
    </row>
    <row r="50" spans="1:2" ht="39.6">
      <c r="A50" s="223" t="str">
        <f>Zusammenfassung!A45</f>
        <v>Oliven-Tapenade mit Basilikum &amp; getrockneten Tomaten | 160 ml | vegan</v>
      </c>
      <c r="B50" s="224">
        <f>'Eure Boxen'!C51</f>
        <v>0</v>
      </c>
    </row>
    <row r="51" spans="1:2">
      <c r="A51" s="223" t="str">
        <f>Zusammenfassung!A46</f>
        <v>Kräuter-Pesto Classico | 160 ml | vegetarisch</v>
      </c>
      <c r="B51" s="224">
        <f>'Eure Boxen'!C52</f>
        <v>0</v>
      </c>
    </row>
    <row r="52" spans="1:2">
      <c r="A52" s="223" t="str">
        <f>Zusammenfassung!A47</f>
        <v>Pikantes Zwiebel-Chutney | 160 ml | vegan</v>
      </c>
      <c r="B52" s="224">
        <f>'Eure Boxen'!C53</f>
        <v>0</v>
      </c>
    </row>
    <row r="53" spans="1:2" ht="59.4">
      <c r="A53" s="223" t="str">
        <f>Zusammenfassung!A48</f>
        <v>Saisonales Antipasti-Gemüse | 290 g | Abtropfgewicht 130 g | vegan
&gt; Kürbis, Gelbe Beete, Sellerie, Oliven, Zwiebel</v>
      </c>
      <c r="B53" s="224">
        <f>'Eure Boxen'!C56</f>
        <v>0</v>
      </c>
    </row>
    <row r="54" spans="1:2" ht="21" thickBot="1">
      <c r="A54" s="221" t="str">
        <f>Zusammenfassung!A49</f>
        <v>Alkoholfreie Getränke</v>
      </c>
      <c r="B54" s="225"/>
    </row>
    <row r="55" spans="1:2" ht="99">
      <c r="A55" s="223" t="str">
        <f>Zusammenfassung!A50</f>
        <v>Hausgemachter Hibiskus-Eistee | aus Bio-Blüten &amp; regionalen Säften | 350 ml | vegan
&gt; 1 x Eistee
&gt; 1 x Topping-Tütchen Eistee | Hibiskusblüte
&gt; 1 x Strohhalm</v>
      </c>
      <c r="B55" s="224">
        <f>'Eure Boxen'!C58</f>
        <v>0</v>
      </c>
    </row>
    <row r="56" spans="1:2" ht="118.8">
      <c r="A56" s="223" t="str">
        <f>Zusammenfassung!A51</f>
        <v>Hausgemachter Bratapfel-Eistee | aus Bio-Gewürzen &amp; regionalen Säften | 350 ml | Bio &amp; vegan
&gt; 1 x Eistee
&gt; 1 x Topping-Tütchen Eistee | getrocknete Orangenscheibe
&gt; 1 x Strohhalm</v>
      </c>
      <c r="B56" s="224">
        <f>'Eure Boxen'!C59</f>
        <v>0</v>
      </c>
    </row>
    <row r="57" spans="1:2" ht="59.4">
      <c r="A57" s="223" t="str">
        <f>Zusammenfassung!A52</f>
        <v>Smoothie | Maronen-Waldbeeren | 160 ml | vegan
&gt; 1 x Smoothie
&gt; 1 x Strohhalm</v>
      </c>
      <c r="B57" s="224">
        <f>'Eure Boxen'!C60</f>
        <v>0</v>
      </c>
    </row>
    <row r="58" spans="1:2" ht="21" thickBot="1">
      <c r="A58" s="221" t="str">
        <f>Zusammenfassung!A53</f>
        <v>Kaffee &amp; Tee</v>
      </c>
      <c r="B58" s="225"/>
    </row>
    <row r="59" spans="1:2" ht="99">
      <c r="A59" s="223" t="str">
        <f>Zusammenfassung!A54</f>
        <v>Zweierlei Bio-Tee &amp; brauner Rohrzucker | im Seidenbeutel | Bio
&gt; 1 x Weißer Tee - Pai Mu Tan | 1st Flush
&gt; 1 x Rooibos Cacao Chai
&gt; 2 x Brauner Mascobado Rohrzucker  | Bio &amp; fairtrade</v>
      </c>
      <c r="B59" s="224">
        <f>'Eure Boxen'!C62</f>
        <v>0</v>
      </c>
    </row>
    <row r="60" spans="1:2" ht="99">
      <c r="A60" s="223" t="str">
        <f>Zusammenfassung!A55</f>
        <v>Zwei Kaffee &amp; brauner Rohrzucker | Bio
&gt; 2 x Drip Coffee Bag - Nicaragua | Bio | 100% Arabica
&gt; 2 x Brauner Bio Mascobado Rohrzucker | Bio &amp; fairtrade</v>
      </c>
      <c r="B60" s="224">
        <f>'Eure Boxen'!C63</f>
        <v>0</v>
      </c>
    </row>
    <row r="61" spans="1:2" ht="21" thickBot="1">
      <c r="A61" s="221" t="str">
        <f>Zusammenfassung!A56</f>
        <v>Cocktails &amp; Londrinks &amp; Glühwein &amp; Wein &amp; Sekt</v>
      </c>
      <c r="B61" s="225"/>
    </row>
    <row r="62" spans="1:2" ht="138.6">
      <c r="A62" s="223" t="str">
        <f>Zusammenfassung!A57</f>
        <v>Gin Tonic | 2 Drinks
&gt; 1 x Bobbys Gin | 42% Vol | 10 cl
&gt; 1 x Tonic | Aqua Monaco - vegan &amp; CO2 neutral
&gt; 1 x Dr. Polidori
&gt; 1 x Topping-Tütchen Drink | Hibiskusblüte &amp; kandierte Limettenscheibe
&gt; 2 x Strohhalm</v>
      </c>
      <c r="B62" s="224">
        <f>'Eure Boxen'!C65</f>
        <v>0</v>
      </c>
    </row>
    <row r="63" spans="1:2" ht="158.4">
      <c r="A63" s="223" t="str">
        <f>Zusammenfassung!A58</f>
        <v>Cocktail | Williams Winter - Birne &amp; feiner Ceylon Zimt | 350 ml
Topping | Zimtstange &amp; kandierte Limetten-Scheibe
&gt; 1 x Cocktail-Premix
&gt; 1 x Tonic | Dr. Polidori | Cucumber Tonic
&gt; 1 x Topping-Tütchen Drink | getrocknete Orangenscheiben
&gt; 1 x Strohhalm</v>
      </c>
      <c r="B63" s="224">
        <f>'Eure Boxen'!C66</f>
        <v>0</v>
      </c>
    </row>
    <row r="64" spans="1:2" ht="138.6">
      <c r="A64" s="223" t="str">
        <f>Zusammenfassung!A59</f>
        <v>Alkoholfreier Cocktail | Williams Winter - Birne &amp; feiner Ceylon Zimt | 350 ml
&gt; 1 x Cocktail-Premix
&gt; 1 x Tonic | Dr. Polidori | Cucumber Tonic
&gt; 1 x Topping-Tütchen Drink | getrocknete Orangenscheiben
&gt; 1 x Strohhalm</v>
      </c>
      <c r="B64" s="224">
        <f>'Eure Boxen'!C67</f>
        <v>0</v>
      </c>
    </row>
    <row r="65" spans="1:2">
      <c r="A65" s="223" t="str">
        <f>Zusammenfassung!A60</f>
        <v>Hausgemachter Glühwein | 350 ml</v>
      </c>
      <c r="B65" s="224">
        <f>'Eure Boxen'!C68</f>
        <v>0</v>
      </c>
    </row>
    <row r="66" spans="1:2" ht="39.6">
      <c r="A66" s="223" t="str">
        <f>Zusammenfassung!A61</f>
        <v>Hausgemachter Winterpuntsch Orange-Zimt | 350 ml | alkoholfrei</v>
      </c>
      <c r="B66" s="224">
        <f>'Eure Boxen'!C69</f>
        <v>0</v>
      </c>
    </row>
    <row r="67" spans="1:2" ht="39.6">
      <c r="A67" s="223" t="str">
        <f>Zusammenfassung!A62</f>
        <v>Bio-Piccolo | Rosato Prosecco frizzante | Rosé  | 0,2 l</v>
      </c>
      <c r="B67" s="224">
        <f>'Eure Boxen'!C70</f>
        <v>0</v>
      </c>
    </row>
    <row r="68" spans="1:2">
      <c r="A68" s="223" t="str">
        <f>Zusammenfassung!A63</f>
        <v>Secco | Sekthaus Krack | Deidesheim | Pfalz | 0,75 l</v>
      </c>
      <c r="B68" s="224">
        <f>'Eure Boxen'!C71</f>
        <v>0</v>
      </c>
    </row>
    <row r="69" spans="1:2" ht="39.6">
      <c r="A69" s="223" t="str">
        <f>Zusammenfassung!A64</f>
        <v>Rotwein | Weingut Philipp Kuhn | Incognito | Bio - Fair'n Green | Pfalz | 0,75 l | Bio &amp; vegan</v>
      </c>
      <c r="B69" s="224">
        <f>'Eure Boxen'!C72</f>
        <v>0</v>
      </c>
    </row>
    <row r="70" spans="1:2" ht="39.6">
      <c r="A70" s="223" t="str">
        <f>Zusammenfassung!A65</f>
        <v>Weißwein | Weingut Bischel - VDP | Grauburgunder | Rheinhessen | 0,375 l | vegan</v>
      </c>
      <c r="B70" s="224">
        <f>'Eure Boxen'!C73</f>
        <v>0</v>
      </c>
    </row>
    <row r="71" spans="1:2" ht="39.6">
      <c r="A71" s="223" t="str">
        <f>Zusammenfassung!A66</f>
        <v>Weißwein | Aura by Henrici | Weißer Burgunder | Rheinhessen | 0,75 l | vegan</v>
      </c>
      <c r="B71" s="224">
        <f>'Eure Boxen'!C74</f>
        <v>0</v>
      </c>
    </row>
    <row r="72" spans="1:2" ht="39.6">
      <c r="A72" s="223" t="str">
        <f>Zusammenfassung!A67</f>
        <v>Weißwein | Weingut Philipp Kuhn - VDP | Blanc de Noir | Pfalz | 0,75 l</v>
      </c>
      <c r="B72" s="224">
        <f>'Eure Boxen'!C75</f>
        <v>0</v>
      </c>
    </row>
    <row r="73" spans="1:2">
      <c r="A73" s="223" t="e">
        <f>Zusammenfassung!A68</f>
        <v>#REF!</v>
      </c>
      <c r="B73" s="224" t="e">
        <f>'Eure Boxen'!#REF!</f>
        <v>#REF!</v>
      </c>
    </row>
    <row r="74" spans="1:2">
      <c r="A74" s="223" t="e">
        <f>Zusammenfassung!A69</f>
        <v>#REF!</v>
      </c>
      <c r="B74" s="224" t="e">
        <f>'Eure Boxen'!#REF!</f>
        <v>#REF!</v>
      </c>
    </row>
    <row r="75" spans="1:2" ht="21" thickBot="1">
      <c r="A75" s="221" t="str">
        <f>Zusammenfassung!A70</f>
        <v>Bier</v>
      </c>
      <c r="B75" s="225"/>
    </row>
    <row r="76" spans="1:2" ht="39.6">
      <c r="A76" s="223" t="str">
        <f>Zusammenfassung!A71</f>
        <v>Bosch Lager Hell | 2 x 0,33 l
&gt; 2 Flaschen</v>
      </c>
      <c r="B76" s="224">
        <f>'Eure Boxen'!C77</f>
        <v>0</v>
      </c>
    </row>
    <row r="77" spans="1:2" ht="39.6">
      <c r="A77" s="223" t="str">
        <f>Zusammenfassung!A72</f>
        <v>Bosch Pils | 2 x 0,33 l
&gt; 2 Flaschen</v>
      </c>
      <c r="B77" s="224">
        <f>'Eure Boxen'!C78</f>
        <v>0</v>
      </c>
    </row>
    <row r="78" spans="1:2" ht="39.6">
      <c r="A78" s="223" t="str">
        <f>Zusammenfassung!A73</f>
        <v>Bosch Radler dunkel | 2 x 0,33 l
&gt; 2 Flaschen</v>
      </c>
      <c r="B78" s="224">
        <f>'Eure Boxen'!C79</f>
        <v>0</v>
      </c>
    </row>
    <row r="79" spans="1:2" ht="21" thickBot="1">
      <c r="A79" s="221" t="str">
        <f>Zusammenfassung!A74</f>
        <v>Digestif &amp; sonstige Getränke</v>
      </c>
      <c r="B79" s="225"/>
    </row>
    <row r="80" spans="1:2" ht="39.6">
      <c r="A80" s="223" t="str">
        <f>Zusammenfassung!A75</f>
        <v>Digestif | Grippeimpfung by DREIGANG | 4 cl | Bio
&gt; Orange-Ingwer | alkoholfrei</v>
      </c>
      <c r="B80" s="224">
        <f>'Eure Boxen'!C81</f>
        <v>0</v>
      </c>
    </row>
    <row r="81" spans="1:2" ht="39.6">
      <c r="A81" s="223" t="str">
        <f>Zusammenfassung!A76</f>
        <v>Digestif | Grippeimpfung by DREIGANG | 4 cl | Bio
&gt; Rum-Ingwer-Limette</v>
      </c>
      <c r="B81" s="224">
        <f>'Eure Boxen'!C82</f>
        <v>0</v>
      </c>
    </row>
    <row r="82" spans="1:2" ht="39.6">
      <c r="A82" s="223" t="str">
        <f>Zusammenfassung!A77</f>
        <v>Digestif | Grippeimpfung by DREIGANG | 4 cl | Bio
&gt; Tequila-Orange-Zimt</v>
      </c>
      <c r="B82" s="224">
        <f>'Eure Boxen'!C83</f>
        <v>0</v>
      </c>
    </row>
    <row r="83" spans="1:2" ht="39.6">
      <c r="A83" s="223" t="str">
        <f>Zusammenfassung!A78</f>
        <v>Digestif | Grippeimpfung by DREIGANG | 4 cl | Bio
&gt; Gin-Ingwer-Limette</v>
      </c>
      <c r="B83" s="224">
        <f>'Eure Boxen'!C84</f>
        <v>0</v>
      </c>
    </row>
    <row r="84" spans="1:2">
      <c r="A84" s="223" t="str">
        <f>Zusammenfassung!A79</f>
        <v>Le Tribute Olive Lemonade | 0,2 L</v>
      </c>
      <c r="B84" s="224">
        <f>'Eure Boxen'!C85</f>
        <v>0</v>
      </c>
    </row>
    <row r="85" spans="1:2">
      <c r="A85" s="223" t="str">
        <f>Zusammenfassung!A80</f>
        <v>Tonic | Dr. Polidori | Cucumber Tonic | 0,2 l</v>
      </c>
      <c r="B85" s="224">
        <f>'Eure Boxen'!C86</f>
        <v>0</v>
      </c>
    </row>
    <row r="86" spans="1:2">
      <c r="A86" s="230" t="str">
        <f>Zusammenfassung!A81</f>
        <v>Tonic | Aqua Monaco | vegan &amp; klimaneutral | 0,23 l</v>
      </c>
      <c r="B86" s="231">
        <f>'Eure Boxen'!C87</f>
        <v>0</v>
      </c>
    </row>
    <row r="87" spans="1:2">
      <c r="A87" s="226">
        <f>Zusammenfassung!A82</f>
        <v>0</v>
      </c>
    </row>
  </sheetData>
  <pageMargins left="0.7" right="0.7" top="0.78740157499999996" bottom="0.78740157499999996" header="0.3" footer="0.3"/>
  <pageSetup paperSize="9" scale="1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7890" r:id="rId4" name="Button 2">
              <controlPr defaultSize="0" print="0" autoFill="0" autoPict="0" macro="[0]!filter_box1">
                <anchor moveWithCells="1" sizeWithCells="1">
                  <from>
                    <xdr:col>2</xdr:col>
                    <xdr:colOff>175260</xdr:colOff>
                    <xdr:row>4</xdr:row>
                    <xdr:rowOff>190500</xdr:rowOff>
                  </from>
                  <to>
                    <xdr:col>4</xdr:col>
                    <xdr:colOff>518160</xdr:colOff>
                    <xdr:row>6</xdr:row>
                    <xdr:rowOff>68580</xdr:rowOff>
                  </to>
                </anchor>
              </controlPr>
            </control>
          </mc:Choice>
        </mc:AlternateContent>
      </controls>
    </mc:Choice>
  </mc:AlternateContent>
  <tableParts count="1">
    <tablePart r:id="rId5"/>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F6086-8873-42DD-A510-9F13A952B660}">
  <sheetPr codeName="Tabelle8"/>
  <dimension ref="A1:B86"/>
  <sheetViews>
    <sheetView showZeros="0" zoomScaleNormal="100" workbookViewId="0">
      <selection activeCell="C8" sqref="C8"/>
    </sheetView>
  </sheetViews>
  <sheetFormatPr baseColWidth="10" defaultRowHeight="19.8"/>
  <cols>
    <col min="1" max="1" width="91.5546875" style="226" customWidth="1"/>
    <col min="2" max="2" width="45.6640625" style="227" customWidth="1"/>
  </cols>
  <sheetData>
    <row r="1" spans="1:2" ht="20.399999999999999">
      <c r="A1" s="215" t="s">
        <v>154</v>
      </c>
      <c r="B1" s="216">
        <f>Angebot!A6</f>
        <v>0</v>
      </c>
    </row>
    <row r="2" spans="1:2" ht="20.399999999999999">
      <c r="A2" s="215" t="s">
        <v>101</v>
      </c>
      <c r="B2" s="217">
        <f>Angebot!I7</f>
        <v>0</v>
      </c>
    </row>
    <row r="3" spans="1:2" ht="20.399999999999999">
      <c r="A3" s="215" t="s">
        <v>100</v>
      </c>
      <c r="B3" s="218">
        <f>Angebot!I6</f>
        <v>45627</v>
      </c>
    </row>
    <row r="4" spans="1:2" ht="20.399999999999999">
      <c r="A4" s="215" t="s">
        <v>96</v>
      </c>
      <c r="B4" s="216" t="s">
        <v>84</v>
      </c>
    </row>
    <row r="5" spans="1:2" ht="20.399999999999999">
      <c r="A5" s="228" t="s">
        <v>155</v>
      </c>
      <c r="B5" s="229">
        <f>Kostenübersicht!B14</f>
        <v>0</v>
      </c>
    </row>
    <row r="6" spans="1:2" ht="20.399999999999999">
      <c r="A6" s="219" t="s">
        <v>1</v>
      </c>
      <c r="B6" s="220" t="s">
        <v>80</v>
      </c>
    </row>
    <row r="7" spans="1:2" ht="21" thickBot="1">
      <c r="A7" s="221" t="str">
        <f>Zusammenfassung!A2</f>
        <v>Suppe | 350 ml Glas</v>
      </c>
      <c r="B7" s="222"/>
    </row>
    <row r="8" spans="1:2" ht="39.6">
      <c r="A8" s="223" t="str">
        <f>Zusammenfassung!A3</f>
        <v>Cremige Pastinakensuppe mit gerösteten Nüssen | 350 ml | vegetarisch</v>
      </c>
      <c r="B8" s="224">
        <f>'Eure Boxen'!D6</f>
        <v>0</v>
      </c>
    </row>
    <row r="9" spans="1:2" ht="39.6">
      <c r="A9" s="223" t="str">
        <f>Zusammenfassung!A4</f>
        <v>Pikante Rote-Linsen-Suppe mit Zitronen-Amaranth-Granola | 350 ml | vegan</v>
      </c>
      <c r="B9" s="224">
        <f>'Eure Boxen'!D7</f>
        <v>0</v>
      </c>
    </row>
    <row r="10" spans="1:2" ht="21" thickBot="1">
      <c r="A10" s="221" t="str">
        <f>Zusammenfassung!A5</f>
        <v>Mains | Hauptkomponente | 230 ml Glas</v>
      </c>
      <c r="B10" s="225">
        <f>'Eure Boxen'!D8</f>
        <v>0</v>
      </c>
    </row>
    <row r="11" spans="1:2" ht="39.6">
      <c r="A11" s="223" t="str">
        <f>Zusammenfassung!A6</f>
        <v>Winterliches Gulasch vom Taunus-Hirsch | 200 g | Einlage 100 g</v>
      </c>
      <c r="B11" s="224">
        <f>'Eure Boxen'!D9</f>
        <v>0</v>
      </c>
    </row>
    <row r="12" spans="1:2" ht="39.6">
      <c r="A12" s="223" t="str">
        <f>Zusammenfassung!A7</f>
        <v>Frikassee vom Freilandhuhn mit Portweinpflaumen | 200 g | Einlage 110 g</v>
      </c>
      <c r="B12" s="224">
        <f>'Eure Boxen'!D10</f>
        <v>0</v>
      </c>
    </row>
    <row r="13" spans="1:2">
      <c r="A13" s="223" t="str">
        <f>Zusammenfassung!A8</f>
        <v>Winterliches Pilzragout | 230 ml | vegetarisch</v>
      </c>
      <c r="B13" s="224">
        <f>'Eure Boxen'!D11</f>
        <v>0</v>
      </c>
    </row>
    <row r="14" spans="1:2" ht="39.6">
      <c r="A14" s="223" t="str">
        <f>Zusammenfassung!A9</f>
        <v>Feines Süßkartoffel-Curry mit Backpflaume | 230 ml | vegan</v>
      </c>
      <c r="B14" s="224">
        <f>'Eure Boxen'!D12</f>
        <v>0</v>
      </c>
    </row>
    <row r="15" spans="1:2" ht="21" thickBot="1">
      <c r="A15" s="221" t="str">
        <f>Zusammenfassung!A10</f>
        <v>Side 1 | Hauptbeilage | 230 ml Glas</v>
      </c>
      <c r="B15" s="225">
        <f>'Eure Boxen'!D13</f>
        <v>0</v>
      </c>
    </row>
    <row r="16" spans="1:2" ht="39.6">
      <c r="A16" s="223" t="str">
        <f>Zusammenfassung!A11</f>
        <v>Kartoffel-Ragout mit Bockshornklee &amp; Berberitzen | 230 ml | vegan</v>
      </c>
      <c r="B16" s="224">
        <f>'Eure Boxen'!D14</f>
        <v>0</v>
      </c>
    </row>
    <row r="17" spans="1:2" ht="39.6">
      <c r="A17" s="223" t="str">
        <f>Zusammenfassung!A12</f>
        <v>Weiße Spanische Butter-Bohnen in Sugo | 230 ml | vegan</v>
      </c>
      <c r="B17" s="224">
        <f>'Eure Boxen'!D15</f>
        <v>0</v>
      </c>
    </row>
    <row r="18" spans="1:2">
      <c r="A18" s="223" t="str">
        <f>Zusammenfassung!A13</f>
        <v>Hokaido-Kürbis-Püree | 230 ml | vegan</v>
      </c>
      <c r="B18" s="224">
        <f>'Eure Boxen'!D16</f>
        <v>0</v>
      </c>
    </row>
    <row r="19" spans="1:2">
      <c r="A19" s="223" t="str">
        <f>Zusammenfassung!A14</f>
        <v>Oma's Kartoffel-Püree | 230 ml | vegetarisch</v>
      </c>
      <c r="B19" s="224">
        <f>'Eure Boxen'!D17</f>
        <v>0</v>
      </c>
    </row>
    <row r="20" spans="1:2" ht="21" thickBot="1">
      <c r="A20" s="221" t="str">
        <f>Zusammenfassung!A15</f>
        <v>Side 2 | Nebenbeilage | 230 ml Glas</v>
      </c>
      <c r="B20" s="225">
        <f>'Eure Boxen'!D18</f>
        <v>0</v>
      </c>
    </row>
    <row r="21" spans="1:2">
      <c r="A21" s="223" t="str">
        <f>Zusammenfassung!A16</f>
        <v>Hausgemachter Zwetschgenrotkohl | 230 ml | vegan</v>
      </c>
      <c r="B21" s="224">
        <f>'Eure Boxen'!D19</f>
        <v>0</v>
      </c>
    </row>
    <row r="22" spans="1:2">
      <c r="A22" s="223" t="str">
        <f>Zusammenfassung!A17</f>
        <v>Winterliches Wurzelgemüse | 230 ml | vegan</v>
      </c>
      <c r="B22" s="224">
        <f>'Eure Boxen'!D20</f>
        <v>0</v>
      </c>
    </row>
    <row r="23" spans="1:2" ht="39.6">
      <c r="A23" s="223" t="str">
        <f>Zusammenfassung!A18</f>
        <v>Saisonales eingelegtes Gemüse | Rettich &amp; gelbe Beete | | 200 g | Abtropfgewicht 100 g | vegan</v>
      </c>
      <c r="B23" s="224">
        <f>'Eure Boxen'!D21</f>
        <v>0</v>
      </c>
    </row>
    <row r="24" spans="1:2" ht="39.6">
      <c r="A24" s="223" t="str">
        <f>Zusammenfassung!A19</f>
        <v>Rote &amp; gelbe Möhren in feinem Gemüse-Fond | 200 g | Abtropfgewicht 100 g | vegan</v>
      </c>
      <c r="B24" s="224">
        <f>'Eure Boxen'!D22</f>
        <v>0</v>
      </c>
    </row>
    <row r="25" spans="1:2" ht="21" thickBot="1">
      <c r="A25" s="221" t="str">
        <f>Zusammenfassung!A20</f>
        <v>Desserts &amp; Süßes</v>
      </c>
      <c r="B25" s="225">
        <f>'Eure Boxen'!D23</f>
        <v>0</v>
      </c>
    </row>
    <row r="26" spans="1:2">
      <c r="A26" s="223" t="str">
        <f>Zusammenfassung!A21</f>
        <v xml:space="preserve">Oma's Marillen-Knödel in Vanille-Sauce | 230 ml </v>
      </c>
      <c r="B26" s="224">
        <f>'Eure Boxen'!D24</f>
        <v>0</v>
      </c>
    </row>
    <row r="27" spans="1:2">
      <c r="A27" s="223" t="str">
        <f>Zusammenfassung!A22</f>
        <v>Helle Nougat-Creme mit Mango | 160 ml | vegan</v>
      </c>
      <c r="B27" s="224">
        <f>'Eure Boxen'!D25</f>
        <v>0</v>
      </c>
    </row>
    <row r="28" spans="1:2" ht="39.6">
      <c r="A28" s="223" t="str">
        <f>Zusammenfassung!A23</f>
        <v>Porridge mit Kokosmilch und Mandel-Cranberry-Topping | 160 ml | Bio &amp; vegan</v>
      </c>
      <c r="B28" s="224">
        <f>'Eure Boxen'!D26</f>
        <v>0</v>
      </c>
    </row>
    <row r="29" spans="1:2" ht="39.6">
      <c r="A29" s="223" t="str">
        <f>Zusammenfassung!A24</f>
        <v>Zimt-Dinkel-Muffin mit karamellisierten Äpfeln | 160 g | vegetarisch | Bio</v>
      </c>
      <c r="B29" s="224">
        <f>'Eure Boxen'!D27</f>
        <v>0</v>
      </c>
    </row>
    <row r="30" spans="1:2" ht="39.6">
      <c r="A30" s="223" t="str">
        <f>Zusammenfassung!A25</f>
        <v>Saftiges Brownie-Küchlein mit dunkler Bio-Schokolade | 130 g | vegan</v>
      </c>
      <c r="B30" s="224">
        <f>'Eure Boxen'!D28</f>
        <v>0</v>
      </c>
    </row>
    <row r="31" spans="1:2" ht="79.2">
      <c r="A31" s="223" t="str">
        <f>Zusammenfassung!A26</f>
        <v>Feine Pralinen | 4er Geschenkschachtel | Supporting the Cocoa Horizons nature Program | Himbeer Trüffel, Kaffir-Limette, Pinienkernnougat mit Maldonsalz, Maracuja-Mango Trüffel</v>
      </c>
      <c r="B31" s="224">
        <f>'Eure Boxen'!D29</f>
        <v>0</v>
      </c>
    </row>
    <row r="32" spans="1:2" ht="118.8">
      <c r="A32" s="223" t="str">
        <f>Zusammenfassung!A27</f>
        <v>Feine Pralinen | 9er Geschenkschachtel | Supporting the Cocoa Horizons nature Program | Himbeer Trüffel, Kaffir-Limette, Pinienkernnougat mit Maldonsalz, Maracuja-Mango Trüffel, Orangen Trüffel, Nougat-Crisp, Safran, Himbeer-Feige Zimt, Maracuja-Mango Trüffel</v>
      </c>
      <c r="B32" s="224">
        <f>'Eure Boxen'!D30</f>
        <v>0</v>
      </c>
    </row>
    <row r="33" spans="1:2">
      <c r="A33" s="223" t="e">
        <f>Zusammenfassung!A28</f>
        <v>#REF!</v>
      </c>
      <c r="B33" s="224" t="e">
        <f>'Eure Boxen'!#REF!</f>
        <v>#REF!</v>
      </c>
    </row>
    <row r="34" spans="1:2" ht="21" thickBot="1">
      <c r="A34" s="221" t="str">
        <f>Zusammenfassung!A29</f>
        <v>Snacks</v>
      </c>
      <c r="B34" s="225">
        <f>'Eure Boxen'!D35</f>
        <v>0</v>
      </c>
    </row>
    <row r="35" spans="1:2" ht="39.6">
      <c r="A35" s="223" t="str">
        <f>Zusammenfassung!A30</f>
        <v>Nussmix gesalzen | 80 g | vegan
&gt; Mandel, Macadamia, Cashew, Haselnuss</v>
      </c>
      <c r="B35" s="224">
        <f>'Eure Boxen'!D36</f>
        <v>0</v>
      </c>
    </row>
    <row r="36" spans="1:2" ht="39.6">
      <c r="A36" s="223" t="str">
        <f>Zusammenfassung!A31</f>
        <v>Getrocknete Bio-Fruchtmischung | 100 g | Bio &amp; vegan
&gt; Papaya, Ananas, Banane, Maulbeere, Cranberry</v>
      </c>
      <c r="B36" s="224">
        <f>'Eure Boxen'!D37</f>
        <v>0</v>
      </c>
    </row>
    <row r="37" spans="1:2" ht="39.6">
      <c r="A37" s="223" t="str">
        <f>Zusammenfassung!A32</f>
        <v>Bio Gemüse-Frucht-Riegel mit Roter Bete und Pflaume | Rote Bete Fete | 45 g | Bio &amp; vegan</v>
      </c>
      <c r="B37" s="224">
        <f>'Eure Boxen'!D38</f>
        <v>0</v>
      </c>
    </row>
    <row r="38" spans="1:2" ht="21" thickBot="1">
      <c r="A38" s="221" t="str">
        <f>Zusammenfassung!A33</f>
        <v>Hausgemachte Feinkost &amp; Snacks</v>
      </c>
      <c r="B38" s="225">
        <f>'Eure Boxen'!D39</f>
        <v>0</v>
      </c>
    </row>
    <row r="39" spans="1:2">
      <c r="A39" s="223" t="str">
        <f>Zusammenfassung!A34</f>
        <v>Tortilla de Patatas mit Bio-Ei | 230 ml | vegetarisch</v>
      </c>
      <c r="B39" s="224">
        <f>'Eure Boxen'!D40</f>
        <v>0</v>
      </c>
    </row>
    <row r="40" spans="1:2" ht="39.6">
      <c r="A40" s="223" t="str">
        <f>Zusammenfassung!A35</f>
        <v>Orientalischer Kichererbsen-Frühstückssalat mit Zitrone | 230 ml | vegan</v>
      </c>
      <c r="B40" s="224">
        <f>'Eure Boxen'!D41</f>
        <v>0</v>
      </c>
    </row>
    <row r="41" spans="1:2" ht="39.6">
      <c r="A41" s="223" t="str">
        <f>Zusammenfassung!A36</f>
        <v>Paté vom Freiland-Truthahn - hausgemachter Aufstrich | 160 ml</v>
      </c>
      <c r="B41" s="224">
        <f>'Eure Boxen'!D42</f>
        <v>0</v>
      </c>
    </row>
    <row r="42" spans="1:2">
      <c r="A42" s="223" t="str">
        <f>Zusammenfassung!A37</f>
        <v>Mandel-Quark-Brot mit Walnuss | 130 g | vegetarisch</v>
      </c>
      <c r="B42" s="224">
        <f>'Eure Boxen'!D43</f>
        <v>0</v>
      </c>
    </row>
    <row r="43" spans="1:2">
      <c r="A43" s="223" t="str">
        <f>Zusammenfassung!A38</f>
        <v>Süßes Hefebrötchen | 100 g | vegetarisch</v>
      </c>
      <c r="B43" s="224">
        <f>'Eure Boxen'!D44</f>
        <v>0</v>
      </c>
    </row>
    <row r="44" spans="1:2" ht="39.6">
      <c r="A44" s="223" t="str">
        <f>Zusammenfassung!A39</f>
        <v>Holunderbeeren-Apfel-Gelee aus Bio-Früchten | 50 ml | vegan</v>
      </c>
      <c r="B44" s="224">
        <f>'Eure Boxen'!D45</f>
        <v>0</v>
      </c>
    </row>
    <row r="45" spans="1:2">
      <c r="A45" s="223" t="str">
        <f>Zusammenfassung!A40</f>
        <v>Landbrot | 120 g | vegan</v>
      </c>
      <c r="B45" s="224">
        <f>'Eure Boxen'!D46</f>
        <v>0</v>
      </c>
    </row>
    <row r="46" spans="1:2">
      <c r="A46" s="223" t="str">
        <f>Zusammenfassung!A41</f>
        <v>Hausgemachte Crostini-Chips | 60 g | vegan</v>
      </c>
      <c r="B46" s="224">
        <f>'Eure Boxen'!D47</f>
        <v>0</v>
      </c>
    </row>
    <row r="47" spans="1:2" ht="59.4">
      <c r="A47" s="223" t="str">
        <f>Zusammenfassung!A42</f>
        <v>Bio-Käse | ca. 100g | Bio &amp; vegetarisch
&gt; Hooidammer Ziege extra-alt | Niederlande | aus Ziegenkäse</v>
      </c>
      <c r="B47" s="224">
        <f>'Eure Boxen'!D48</f>
        <v>0</v>
      </c>
    </row>
    <row r="48" spans="1:2" ht="39.6">
      <c r="A48" s="223" t="str">
        <f>Zusammenfassung!A43</f>
        <v>Bio-Käse | ca. 100g | Bio &amp; vegetarisch
&gt; Leuchtturmkäse | Dänemark | aus Kuhmilch</v>
      </c>
      <c r="B48" s="224">
        <f>'Eure Boxen'!D49</f>
        <v>0</v>
      </c>
    </row>
    <row r="49" spans="1:2" ht="39.6">
      <c r="A49" s="223" t="str">
        <f>Zusammenfassung!A44</f>
        <v>Pfefferbeisser vom hessischen Bio-Rind | Bio | ca. 100 g</v>
      </c>
      <c r="B49" s="224">
        <f>'Eure Boxen'!D50</f>
        <v>0</v>
      </c>
    </row>
    <row r="50" spans="1:2" ht="39.6">
      <c r="A50" s="223" t="str">
        <f>Zusammenfassung!A45</f>
        <v>Oliven-Tapenade mit Basilikum &amp; getrockneten Tomaten | 160 ml | vegan</v>
      </c>
      <c r="B50" s="224">
        <f>'Eure Boxen'!D51</f>
        <v>0</v>
      </c>
    </row>
    <row r="51" spans="1:2">
      <c r="A51" s="223" t="str">
        <f>Zusammenfassung!A46</f>
        <v>Kräuter-Pesto Classico | 160 ml | vegetarisch</v>
      </c>
      <c r="B51" s="224">
        <f>'Eure Boxen'!D52</f>
        <v>0</v>
      </c>
    </row>
    <row r="52" spans="1:2">
      <c r="A52" s="223" t="str">
        <f>Zusammenfassung!A47</f>
        <v>Pikantes Zwiebel-Chutney | 160 ml | vegan</v>
      </c>
      <c r="B52" s="224">
        <f>'Eure Boxen'!D53</f>
        <v>0</v>
      </c>
    </row>
    <row r="53" spans="1:2" ht="59.4">
      <c r="A53" s="223" t="str">
        <f>Zusammenfassung!A48</f>
        <v>Saisonales Antipasti-Gemüse | 290 g | Abtropfgewicht 130 g | vegan
&gt; Kürbis, Gelbe Beete, Sellerie, Oliven, Zwiebel</v>
      </c>
      <c r="B53" s="224">
        <f>'Eure Boxen'!D56</f>
        <v>0</v>
      </c>
    </row>
    <row r="54" spans="1:2" ht="21" thickBot="1">
      <c r="A54" s="221" t="str">
        <f>Zusammenfassung!A49</f>
        <v>Alkoholfreie Getränke</v>
      </c>
      <c r="B54" s="225">
        <f>'Eure Boxen'!D57</f>
        <v>0</v>
      </c>
    </row>
    <row r="55" spans="1:2" ht="99">
      <c r="A55" s="223" t="str">
        <f>Zusammenfassung!A50</f>
        <v>Hausgemachter Hibiskus-Eistee | aus Bio-Blüten &amp; regionalen Säften | 350 ml | vegan
&gt; 1 x Eistee
&gt; 1 x Topping-Tütchen Eistee | Hibiskusblüte
&gt; 1 x Strohhalm</v>
      </c>
      <c r="B55" s="224">
        <f>'Eure Boxen'!D58</f>
        <v>0</v>
      </c>
    </row>
    <row r="56" spans="1:2" ht="118.8">
      <c r="A56" s="223" t="str">
        <f>Zusammenfassung!A51</f>
        <v>Hausgemachter Bratapfel-Eistee | aus Bio-Gewürzen &amp; regionalen Säften | 350 ml | Bio &amp; vegan
&gt; 1 x Eistee
&gt; 1 x Topping-Tütchen Eistee | getrocknete Orangenscheibe
&gt; 1 x Strohhalm</v>
      </c>
      <c r="B56" s="224">
        <f>'Eure Boxen'!D59</f>
        <v>0</v>
      </c>
    </row>
    <row r="57" spans="1:2" ht="59.4">
      <c r="A57" s="223" t="str">
        <f>Zusammenfassung!A52</f>
        <v>Smoothie | Maronen-Waldbeeren | 160 ml | vegan
&gt; 1 x Smoothie
&gt; 1 x Strohhalm</v>
      </c>
      <c r="B57" s="224">
        <f>'Eure Boxen'!D60</f>
        <v>0</v>
      </c>
    </row>
    <row r="58" spans="1:2" ht="21" thickBot="1">
      <c r="A58" s="221" t="str">
        <f>Zusammenfassung!A53</f>
        <v>Kaffee &amp; Tee</v>
      </c>
      <c r="B58" s="225">
        <f>'Eure Boxen'!D61</f>
        <v>0</v>
      </c>
    </row>
    <row r="59" spans="1:2" ht="99">
      <c r="A59" s="223" t="str">
        <f>Zusammenfassung!A54</f>
        <v>Zweierlei Bio-Tee &amp; brauner Rohrzucker | im Seidenbeutel | Bio
&gt; 1 x Weißer Tee - Pai Mu Tan | 1st Flush
&gt; 1 x Rooibos Cacao Chai
&gt; 2 x Brauner Mascobado Rohrzucker  | Bio &amp; fairtrade</v>
      </c>
      <c r="B59" s="224">
        <f>'Eure Boxen'!D62</f>
        <v>0</v>
      </c>
    </row>
    <row r="60" spans="1:2" ht="99">
      <c r="A60" s="223" t="str">
        <f>Zusammenfassung!A55</f>
        <v>Zwei Kaffee &amp; brauner Rohrzucker | Bio
&gt; 2 x Drip Coffee Bag - Nicaragua | Bio | 100% Arabica
&gt; 2 x Brauner Bio Mascobado Rohrzucker | Bio &amp; fairtrade</v>
      </c>
      <c r="B60" s="224">
        <f>'Eure Boxen'!D63</f>
        <v>0</v>
      </c>
    </row>
    <row r="61" spans="1:2" ht="21" thickBot="1">
      <c r="A61" s="221" t="str">
        <f>Zusammenfassung!A56</f>
        <v>Cocktails &amp; Londrinks &amp; Glühwein &amp; Wein &amp; Sekt</v>
      </c>
      <c r="B61" s="225">
        <f>'Eure Boxen'!D64</f>
        <v>0</v>
      </c>
    </row>
    <row r="62" spans="1:2" ht="138.6">
      <c r="A62" s="223" t="str">
        <f>Zusammenfassung!A57</f>
        <v>Gin Tonic | 2 Drinks
&gt; 1 x Bobbys Gin | 42% Vol | 10 cl
&gt; 1 x Tonic | Aqua Monaco - vegan &amp; CO2 neutral
&gt; 1 x Dr. Polidori
&gt; 1 x Topping-Tütchen Drink | Hibiskusblüte &amp; kandierte Limettenscheibe
&gt; 2 x Strohhalm</v>
      </c>
      <c r="B62" s="224">
        <f>'Eure Boxen'!D65</f>
        <v>0</v>
      </c>
    </row>
    <row r="63" spans="1:2" ht="158.4">
      <c r="A63" s="223" t="str">
        <f>Zusammenfassung!A58</f>
        <v>Cocktail | Williams Winter - Birne &amp; feiner Ceylon Zimt | 350 ml
Topping | Zimtstange &amp; kandierte Limetten-Scheibe
&gt; 1 x Cocktail-Premix
&gt; 1 x Tonic | Dr. Polidori | Cucumber Tonic
&gt; 1 x Topping-Tütchen Drink | getrocknete Orangenscheiben
&gt; 1 x Strohhalm</v>
      </c>
      <c r="B63" s="224">
        <f>'Eure Boxen'!D66</f>
        <v>0</v>
      </c>
    </row>
    <row r="64" spans="1:2" ht="138.6">
      <c r="A64" s="223" t="str">
        <f>Zusammenfassung!A59</f>
        <v>Alkoholfreier Cocktail | Williams Winter - Birne &amp; feiner Ceylon Zimt | 350 ml
&gt; 1 x Cocktail-Premix
&gt; 1 x Tonic | Dr. Polidori | Cucumber Tonic
&gt; 1 x Topping-Tütchen Drink | getrocknete Orangenscheiben
&gt; 1 x Strohhalm</v>
      </c>
      <c r="B64" s="224">
        <f>'Eure Boxen'!D67</f>
        <v>0</v>
      </c>
    </row>
    <row r="65" spans="1:2">
      <c r="A65" s="223" t="str">
        <f>Zusammenfassung!A60</f>
        <v>Hausgemachter Glühwein | 350 ml</v>
      </c>
      <c r="B65" s="224">
        <f>'Eure Boxen'!D68</f>
        <v>0</v>
      </c>
    </row>
    <row r="66" spans="1:2" ht="39.6">
      <c r="A66" s="223" t="str">
        <f>Zusammenfassung!A61</f>
        <v>Hausgemachter Winterpuntsch Orange-Zimt | 350 ml | alkoholfrei</v>
      </c>
      <c r="B66" s="224">
        <f>'Eure Boxen'!D69</f>
        <v>0</v>
      </c>
    </row>
    <row r="67" spans="1:2" ht="39.6">
      <c r="A67" s="223" t="str">
        <f>Zusammenfassung!A62</f>
        <v>Bio-Piccolo | Rosato Prosecco frizzante | Rosé  | 0,2 l</v>
      </c>
      <c r="B67" s="224">
        <f>'Eure Boxen'!D70</f>
        <v>0</v>
      </c>
    </row>
    <row r="68" spans="1:2">
      <c r="A68" s="223" t="str">
        <f>Zusammenfassung!A63</f>
        <v>Secco | Sekthaus Krack | Deidesheim | Pfalz | 0,75 l</v>
      </c>
      <c r="B68" s="224">
        <f>'Eure Boxen'!D71</f>
        <v>0</v>
      </c>
    </row>
    <row r="69" spans="1:2" ht="39.6">
      <c r="A69" s="223" t="str">
        <f>Zusammenfassung!A64</f>
        <v>Rotwein | Weingut Philipp Kuhn | Incognito | Bio - Fair'n Green | Pfalz | 0,75 l | Bio &amp; vegan</v>
      </c>
      <c r="B69" s="224">
        <f>'Eure Boxen'!D72</f>
        <v>0</v>
      </c>
    </row>
    <row r="70" spans="1:2" ht="39.6">
      <c r="A70" s="223" t="str">
        <f>Zusammenfassung!A65</f>
        <v>Weißwein | Weingut Bischel - VDP | Grauburgunder | Rheinhessen | 0,375 l | vegan</v>
      </c>
      <c r="B70" s="224">
        <f>'Eure Boxen'!D73</f>
        <v>0</v>
      </c>
    </row>
    <row r="71" spans="1:2" ht="39.6">
      <c r="A71" s="223" t="str">
        <f>Zusammenfassung!A66</f>
        <v>Weißwein | Aura by Henrici | Weißer Burgunder | Rheinhessen | 0,75 l | vegan</v>
      </c>
      <c r="B71" s="224">
        <f>'Eure Boxen'!D74</f>
        <v>0</v>
      </c>
    </row>
    <row r="72" spans="1:2" ht="39.6">
      <c r="A72" s="223" t="str">
        <f>Zusammenfassung!A67</f>
        <v>Weißwein | Weingut Philipp Kuhn - VDP | Blanc de Noir | Pfalz | 0,75 l</v>
      </c>
      <c r="B72" s="224">
        <f>'Eure Boxen'!D75</f>
        <v>0</v>
      </c>
    </row>
    <row r="73" spans="1:2">
      <c r="A73" s="223" t="e">
        <f>Zusammenfassung!A68</f>
        <v>#REF!</v>
      </c>
      <c r="B73" s="224" t="e">
        <f>'Eure Boxen'!#REF!</f>
        <v>#REF!</v>
      </c>
    </row>
    <row r="74" spans="1:2">
      <c r="A74" s="223" t="e">
        <f>Zusammenfassung!A69</f>
        <v>#REF!</v>
      </c>
      <c r="B74" s="224" t="e">
        <f>'Eure Boxen'!#REF!</f>
        <v>#REF!</v>
      </c>
    </row>
    <row r="75" spans="1:2" ht="21" thickBot="1">
      <c r="A75" s="221" t="str">
        <f>Zusammenfassung!A70</f>
        <v>Bier</v>
      </c>
      <c r="B75" s="225">
        <f>'Eure Boxen'!D76</f>
        <v>0</v>
      </c>
    </row>
    <row r="76" spans="1:2" ht="39.6">
      <c r="A76" s="223" t="str">
        <f>Zusammenfassung!A71</f>
        <v>Bosch Lager Hell | 2 x 0,33 l
&gt; 2 Flaschen</v>
      </c>
      <c r="B76" s="224">
        <f>'Eure Boxen'!D77</f>
        <v>0</v>
      </c>
    </row>
    <row r="77" spans="1:2" ht="39.6">
      <c r="A77" s="223" t="str">
        <f>Zusammenfassung!A72</f>
        <v>Bosch Pils | 2 x 0,33 l
&gt; 2 Flaschen</v>
      </c>
      <c r="B77" s="224">
        <f>'Eure Boxen'!D78</f>
        <v>0</v>
      </c>
    </row>
    <row r="78" spans="1:2" ht="39.6">
      <c r="A78" s="223" t="str">
        <f>Zusammenfassung!A73</f>
        <v>Bosch Radler dunkel | 2 x 0,33 l
&gt; 2 Flaschen</v>
      </c>
      <c r="B78" s="224">
        <f>'Eure Boxen'!D79</f>
        <v>0</v>
      </c>
    </row>
    <row r="79" spans="1:2" ht="21" thickBot="1">
      <c r="A79" s="221" t="str">
        <f>Zusammenfassung!A74</f>
        <v>Digestif &amp; sonstige Getränke</v>
      </c>
      <c r="B79" s="225">
        <f>'Eure Boxen'!D80</f>
        <v>0</v>
      </c>
    </row>
    <row r="80" spans="1:2" ht="39.6">
      <c r="A80" s="223" t="str">
        <f>Zusammenfassung!A75</f>
        <v>Digestif | Grippeimpfung by DREIGANG | 4 cl | Bio
&gt; Orange-Ingwer | alkoholfrei</v>
      </c>
      <c r="B80" s="224">
        <f>'Eure Boxen'!D81</f>
        <v>0</v>
      </c>
    </row>
    <row r="81" spans="1:2" ht="39.6">
      <c r="A81" s="223" t="str">
        <f>Zusammenfassung!A76</f>
        <v>Digestif | Grippeimpfung by DREIGANG | 4 cl | Bio
&gt; Rum-Ingwer-Limette</v>
      </c>
      <c r="B81" s="224">
        <f>'Eure Boxen'!D82</f>
        <v>0</v>
      </c>
    </row>
    <row r="82" spans="1:2" ht="39.6">
      <c r="A82" s="223" t="str">
        <f>Zusammenfassung!A77</f>
        <v>Digestif | Grippeimpfung by DREIGANG | 4 cl | Bio
&gt; Tequila-Orange-Zimt</v>
      </c>
      <c r="B82" s="224">
        <f>'Eure Boxen'!D83</f>
        <v>0</v>
      </c>
    </row>
    <row r="83" spans="1:2" ht="39.6">
      <c r="A83" s="223" t="str">
        <f>Zusammenfassung!A78</f>
        <v>Digestif | Grippeimpfung by DREIGANG | 4 cl | Bio
&gt; Gin-Ingwer-Limette</v>
      </c>
      <c r="B83" s="224">
        <f>'Eure Boxen'!D84</f>
        <v>0</v>
      </c>
    </row>
    <row r="84" spans="1:2">
      <c r="A84" s="223" t="str">
        <f>Zusammenfassung!A79</f>
        <v>Le Tribute Olive Lemonade | 0,2 L</v>
      </c>
      <c r="B84" s="224">
        <f>'Eure Boxen'!D85</f>
        <v>0</v>
      </c>
    </row>
    <row r="85" spans="1:2">
      <c r="A85" s="223" t="str">
        <f>Zusammenfassung!A80</f>
        <v>Tonic | Dr. Polidori | Cucumber Tonic | 0,2 l</v>
      </c>
      <c r="B85" s="224">
        <f>'Eure Boxen'!D86</f>
        <v>0</v>
      </c>
    </row>
    <row r="86" spans="1:2">
      <c r="A86" s="230" t="str">
        <f>Zusammenfassung!A81</f>
        <v>Tonic | Aqua Monaco | vegan &amp; klimaneutral | 0,23 l</v>
      </c>
      <c r="B86" s="231">
        <f>'Eure Boxen'!D87</f>
        <v>0</v>
      </c>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4" r:id="rId4" name="Button 2">
              <controlPr defaultSize="0" print="0" autoFill="0" autoPict="0" macro="[0]!filter_box2">
                <anchor moveWithCells="1" sizeWithCells="1">
                  <from>
                    <xdr:col>2</xdr:col>
                    <xdr:colOff>327660</xdr:colOff>
                    <xdr:row>5</xdr:row>
                    <xdr:rowOff>30480</xdr:rowOff>
                  </from>
                  <to>
                    <xdr:col>4</xdr:col>
                    <xdr:colOff>655320</xdr:colOff>
                    <xdr:row>6</xdr:row>
                    <xdr:rowOff>76200</xdr:rowOff>
                  </to>
                </anchor>
              </controlPr>
            </control>
          </mc:Choice>
        </mc:AlternateContent>
      </controls>
    </mc:Choice>
  </mc:AlternateContent>
  <tableParts count="1">
    <tablePart r:id="rId5"/>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0605-9E24-4BC4-B223-98B4CF920247}">
  <sheetPr codeName="Tabelle9"/>
  <dimension ref="A1:B86"/>
  <sheetViews>
    <sheetView showZeros="0" zoomScaleNormal="100" workbookViewId="0">
      <selection activeCell="C15" sqref="C15"/>
    </sheetView>
  </sheetViews>
  <sheetFormatPr baseColWidth="10" defaultRowHeight="19.8"/>
  <cols>
    <col min="1" max="1" width="91.5546875" style="226" customWidth="1"/>
    <col min="2" max="2" width="45.6640625" style="227" customWidth="1"/>
  </cols>
  <sheetData>
    <row r="1" spans="1:2" ht="20.399999999999999">
      <c r="A1" s="215" t="s">
        <v>154</v>
      </c>
      <c r="B1" s="216">
        <f>Angebot!A6</f>
        <v>0</v>
      </c>
    </row>
    <row r="2" spans="1:2" ht="20.399999999999999">
      <c r="A2" s="215" t="s">
        <v>101</v>
      </c>
      <c r="B2" s="217">
        <f>Angebot!I7</f>
        <v>0</v>
      </c>
    </row>
    <row r="3" spans="1:2" ht="20.399999999999999">
      <c r="A3" s="215" t="s">
        <v>100</v>
      </c>
      <c r="B3" s="218">
        <f>Angebot!I6</f>
        <v>45627</v>
      </c>
    </row>
    <row r="4" spans="1:2" ht="20.399999999999999">
      <c r="A4" s="215" t="s">
        <v>96</v>
      </c>
      <c r="B4" s="216" t="s">
        <v>85</v>
      </c>
    </row>
    <row r="5" spans="1:2" ht="20.399999999999999">
      <c r="A5" s="228" t="s">
        <v>156</v>
      </c>
      <c r="B5" s="229">
        <f>Kostenübersicht!B15</f>
        <v>0</v>
      </c>
    </row>
    <row r="6" spans="1:2" ht="20.399999999999999">
      <c r="A6" s="219" t="s">
        <v>1</v>
      </c>
      <c r="B6" s="220" t="s">
        <v>80</v>
      </c>
    </row>
    <row r="7" spans="1:2" ht="21" thickBot="1">
      <c r="A7" s="221" t="str">
        <f>Zusammenfassung!A2</f>
        <v>Suppe | 350 ml Glas</v>
      </c>
      <c r="B7" s="222"/>
    </row>
    <row r="8" spans="1:2" ht="39.6">
      <c r="A8" s="223" t="str">
        <f>Zusammenfassung!A3</f>
        <v>Cremige Pastinakensuppe mit gerösteten Nüssen | 350 ml | vegetarisch</v>
      </c>
      <c r="B8" s="224">
        <f>'Eure Boxen'!E6</f>
        <v>0</v>
      </c>
    </row>
    <row r="9" spans="1:2" ht="39.6">
      <c r="A9" s="223" t="str">
        <f>Zusammenfassung!A4</f>
        <v>Pikante Rote-Linsen-Suppe mit Zitronen-Amaranth-Granola | 350 ml | vegan</v>
      </c>
      <c r="B9" s="224">
        <f>'Eure Boxen'!E7</f>
        <v>0</v>
      </c>
    </row>
    <row r="10" spans="1:2" ht="21" thickBot="1">
      <c r="A10" s="221" t="str">
        <f>Zusammenfassung!A5</f>
        <v>Mains | Hauptkomponente | 230 ml Glas</v>
      </c>
      <c r="B10" s="225">
        <f>'Eure Boxen'!E8</f>
        <v>0</v>
      </c>
    </row>
    <row r="11" spans="1:2" ht="39.6">
      <c r="A11" s="223" t="str">
        <f>Zusammenfassung!A6</f>
        <v>Winterliches Gulasch vom Taunus-Hirsch | 200 g | Einlage 100 g</v>
      </c>
      <c r="B11" s="224">
        <f>'Eure Boxen'!E9</f>
        <v>0</v>
      </c>
    </row>
    <row r="12" spans="1:2" ht="39.6">
      <c r="A12" s="223" t="str">
        <f>Zusammenfassung!A7</f>
        <v>Frikassee vom Freilandhuhn mit Portweinpflaumen | 200 g | Einlage 110 g</v>
      </c>
      <c r="B12" s="224">
        <f>'Eure Boxen'!E10</f>
        <v>0</v>
      </c>
    </row>
    <row r="13" spans="1:2">
      <c r="A13" s="223" t="str">
        <f>Zusammenfassung!A8</f>
        <v>Winterliches Pilzragout | 230 ml | vegetarisch</v>
      </c>
      <c r="B13" s="224">
        <f>'Eure Boxen'!E11</f>
        <v>0</v>
      </c>
    </row>
    <row r="14" spans="1:2" ht="39.6">
      <c r="A14" s="223" t="str">
        <f>Zusammenfassung!A9</f>
        <v>Feines Süßkartoffel-Curry mit Backpflaume | 230 ml | vegan</v>
      </c>
      <c r="B14" s="224">
        <f>'Eure Boxen'!E12</f>
        <v>0</v>
      </c>
    </row>
    <row r="15" spans="1:2" ht="21" thickBot="1">
      <c r="A15" s="221" t="str">
        <f>Zusammenfassung!A10</f>
        <v>Side 1 | Hauptbeilage | 230 ml Glas</v>
      </c>
      <c r="B15" s="225">
        <f>'Eure Boxen'!E13</f>
        <v>0</v>
      </c>
    </row>
    <row r="16" spans="1:2" ht="39.6">
      <c r="A16" s="223" t="str">
        <f>Zusammenfassung!A11</f>
        <v>Kartoffel-Ragout mit Bockshornklee &amp; Berberitzen | 230 ml | vegan</v>
      </c>
      <c r="B16" s="224">
        <f>'Eure Boxen'!E14</f>
        <v>0</v>
      </c>
    </row>
    <row r="17" spans="1:2" ht="39.6">
      <c r="A17" s="223" t="str">
        <f>Zusammenfassung!A12</f>
        <v>Weiße Spanische Butter-Bohnen in Sugo | 230 ml | vegan</v>
      </c>
      <c r="B17" s="224">
        <f>'Eure Boxen'!E15</f>
        <v>0</v>
      </c>
    </row>
    <row r="18" spans="1:2">
      <c r="A18" s="223" t="str">
        <f>Zusammenfassung!A13</f>
        <v>Hokaido-Kürbis-Püree | 230 ml | vegan</v>
      </c>
      <c r="B18" s="224">
        <f>'Eure Boxen'!E16</f>
        <v>0</v>
      </c>
    </row>
    <row r="19" spans="1:2">
      <c r="A19" s="223" t="str">
        <f>Zusammenfassung!A14</f>
        <v>Oma's Kartoffel-Püree | 230 ml | vegetarisch</v>
      </c>
      <c r="B19" s="224">
        <f>'Eure Boxen'!E17</f>
        <v>0</v>
      </c>
    </row>
    <row r="20" spans="1:2" ht="21" thickBot="1">
      <c r="A20" s="221" t="str">
        <f>Zusammenfassung!A15</f>
        <v>Side 2 | Nebenbeilage | 230 ml Glas</v>
      </c>
      <c r="B20" s="225">
        <f>'Eure Boxen'!E18</f>
        <v>0</v>
      </c>
    </row>
    <row r="21" spans="1:2">
      <c r="A21" s="223" t="str">
        <f>Zusammenfassung!A16</f>
        <v>Hausgemachter Zwetschgenrotkohl | 230 ml | vegan</v>
      </c>
      <c r="B21" s="224">
        <f>'Eure Boxen'!E19</f>
        <v>0</v>
      </c>
    </row>
    <row r="22" spans="1:2">
      <c r="A22" s="223" t="str">
        <f>Zusammenfassung!A17</f>
        <v>Winterliches Wurzelgemüse | 230 ml | vegan</v>
      </c>
      <c r="B22" s="224">
        <f>'Eure Boxen'!E20</f>
        <v>0</v>
      </c>
    </row>
    <row r="23" spans="1:2" ht="39.6">
      <c r="A23" s="223" t="str">
        <f>Zusammenfassung!A18</f>
        <v>Saisonales eingelegtes Gemüse | Rettich &amp; gelbe Beete | | 200 g | Abtropfgewicht 100 g | vegan</v>
      </c>
      <c r="B23" s="224">
        <f>'Eure Boxen'!E21</f>
        <v>0</v>
      </c>
    </row>
    <row r="24" spans="1:2" ht="39.6">
      <c r="A24" s="223" t="str">
        <f>Zusammenfassung!A19</f>
        <v>Rote &amp; gelbe Möhren in feinem Gemüse-Fond | 200 g | Abtropfgewicht 100 g | vegan</v>
      </c>
      <c r="B24" s="224">
        <f>'Eure Boxen'!E22</f>
        <v>0</v>
      </c>
    </row>
    <row r="25" spans="1:2" ht="21" thickBot="1">
      <c r="A25" s="221" t="str">
        <f>Zusammenfassung!A20</f>
        <v>Desserts &amp; Süßes</v>
      </c>
      <c r="B25" s="225">
        <f>'Eure Boxen'!E23</f>
        <v>0</v>
      </c>
    </row>
    <row r="26" spans="1:2">
      <c r="A26" s="223" t="str">
        <f>Zusammenfassung!A21</f>
        <v xml:space="preserve">Oma's Marillen-Knödel in Vanille-Sauce | 230 ml </v>
      </c>
      <c r="B26" s="224">
        <f>'Eure Boxen'!E24</f>
        <v>0</v>
      </c>
    </row>
    <row r="27" spans="1:2">
      <c r="A27" s="223" t="str">
        <f>Zusammenfassung!A22</f>
        <v>Helle Nougat-Creme mit Mango | 160 ml | vegan</v>
      </c>
      <c r="B27" s="224">
        <f>'Eure Boxen'!E25</f>
        <v>0</v>
      </c>
    </row>
    <row r="28" spans="1:2" ht="39.6">
      <c r="A28" s="223" t="str">
        <f>Zusammenfassung!A23</f>
        <v>Porridge mit Kokosmilch und Mandel-Cranberry-Topping | 160 ml | Bio &amp; vegan</v>
      </c>
      <c r="B28" s="224">
        <f>'Eure Boxen'!E26</f>
        <v>0</v>
      </c>
    </row>
    <row r="29" spans="1:2" ht="39.6">
      <c r="A29" s="223" t="str">
        <f>Zusammenfassung!A24</f>
        <v>Zimt-Dinkel-Muffin mit karamellisierten Äpfeln | 160 g | vegetarisch | Bio</v>
      </c>
      <c r="B29" s="224">
        <f>'Eure Boxen'!E27</f>
        <v>0</v>
      </c>
    </row>
    <row r="30" spans="1:2" ht="39.6">
      <c r="A30" s="223" t="str">
        <f>Zusammenfassung!A25</f>
        <v>Saftiges Brownie-Küchlein mit dunkler Bio-Schokolade | 130 g | vegan</v>
      </c>
      <c r="B30" s="224">
        <f>'Eure Boxen'!E28</f>
        <v>0</v>
      </c>
    </row>
    <row r="31" spans="1:2" ht="79.2">
      <c r="A31" s="223" t="str">
        <f>Zusammenfassung!A26</f>
        <v>Feine Pralinen | 4er Geschenkschachtel | Supporting the Cocoa Horizons nature Program | Himbeer Trüffel, Kaffir-Limette, Pinienkernnougat mit Maldonsalz, Maracuja-Mango Trüffel</v>
      </c>
      <c r="B31" s="224">
        <f>'Eure Boxen'!E29</f>
        <v>0</v>
      </c>
    </row>
    <row r="32" spans="1:2" ht="118.8">
      <c r="A32" s="223" t="str">
        <f>Zusammenfassung!A27</f>
        <v>Feine Pralinen | 9er Geschenkschachtel | Supporting the Cocoa Horizons nature Program | Himbeer Trüffel, Kaffir-Limette, Pinienkernnougat mit Maldonsalz, Maracuja-Mango Trüffel, Orangen Trüffel, Nougat-Crisp, Safran, Himbeer-Feige Zimt, Maracuja-Mango Trüffel</v>
      </c>
      <c r="B32" s="224">
        <f>'Eure Boxen'!E30</f>
        <v>0</v>
      </c>
    </row>
    <row r="33" spans="1:2">
      <c r="A33" s="223" t="e">
        <f>Zusammenfassung!A28</f>
        <v>#REF!</v>
      </c>
      <c r="B33" s="224" t="e">
        <f>'Eure Boxen'!#REF!</f>
        <v>#REF!</v>
      </c>
    </row>
    <row r="34" spans="1:2" ht="21" thickBot="1">
      <c r="A34" s="221" t="str">
        <f>Zusammenfassung!A29</f>
        <v>Snacks</v>
      </c>
      <c r="B34" s="225">
        <f>'Eure Boxen'!E35</f>
        <v>0</v>
      </c>
    </row>
    <row r="35" spans="1:2" ht="39.6">
      <c r="A35" s="223" t="str">
        <f>Zusammenfassung!A30</f>
        <v>Nussmix gesalzen | 80 g | vegan
&gt; Mandel, Macadamia, Cashew, Haselnuss</v>
      </c>
      <c r="B35" s="224">
        <f>'Eure Boxen'!E36</f>
        <v>0</v>
      </c>
    </row>
    <row r="36" spans="1:2" ht="39.6">
      <c r="A36" s="223" t="str">
        <f>Zusammenfassung!A31</f>
        <v>Getrocknete Bio-Fruchtmischung | 100 g | Bio &amp; vegan
&gt; Papaya, Ananas, Banane, Maulbeere, Cranberry</v>
      </c>
      <c r="B36" s="224">
        <f>'Eure Boxen'!E37</f>
        <v>0</v>
      </c>
    </row>
    <row r="37" spans="1:2" ht="39.6">
      <c r="A37" s="223" t="str">
        <f>Zusammenfassung!A32</f>
        <v>Bio Gemüse-Frucht-Riegel mit Roter Bete und Pflaume | Rote Bete Fete | 45 g | Bio &amp; vegan</v>
      </c>
      <c r="B37" s="224">
        <f>'Eure Boxen'!E38</f>
        <v>0</v>
      </c>
    </row>
    <row r="38" spans="1:2" ht="21" thickBot="1">
      <c r="A38" s="221" t="str">
        <f>Zusammenfassung!A33</f>
        <v>Hausgemachte Feinkost &amp; Snacks</v>
      </c>
      <c r="B38" s="225">
        <f>'Eure Boxen'!E39</f>
        <v>0</v>
      </c>
    </row>
    <row r="39" spans="1:2">
      <c r="A39" s="223" t="str">
        <f>Zusammenfassung!A34</f>
        <v>Tortilla de Patatas mit Bio-Ei | 230 ml | vegetarisch</v>
      </c>
      <c r="B39" s="224">
        <f>'Eure Boxen'!E40</f>
        <v>0</v>
      </c>
    </row>
    <row r="40" spans="1:2" ht="39.6">
      <c r="A40" s="223" t="str">
        <f>Zusammenfassung!A35</f>
        <v>Orientalischer Kichererbsen-Frühstückssalat mit Zitrone | 230 ml | vegan</v>
      </c>
      <c r="B40" s="224">
        <f>'Eure Boxen'!E41</f>
        <v>0</v>
      </c>
    </row>
    <row r="41" spans="1:2" ht="39.6">
      <c r="A41" s="223" t="str">
        <f>Zusammenfassung!A36</f>
        <v>Paté vom Freiland-Truthahn - hausgemachter Aufstrich | 160 ml</v>
      </c>
      <c r="B41" s="224">
        <f>'Eure Boxen'!E42</f>
        <v>0</v>
      </c>
    </row>
    <row r="42" spans="1:2">
      <c r="A42" s="223" t="str">
        <f>Zusammenfassung!A37</f>
        <v>Mandel-Quark-Brot mit Walnuss | 130 g | vegetarisch</v>
      </c>
      <c r="B42" s="224">
        <f>'Eure Boxen'!E43</f>
        <v>0</v>
      </c>
    </row>
    <row r="43" spans="1:2">
      <c r="A43" s="223" t="str">
        <f>Zusammenfassung!A38</f>
        <v>Süßes Hefebrötchen | 100 g | vegetarisch</v>
      </c>
      <c r="B43" s="224">
        <f>'Eure Boxen'!E44</f>
        <v>0</v>
      </c>
    </row>
    <row r="44" spans="1:2" ht="39.6">
      <c r="A44" s="223" t="str">
        <f>Zusammenfassung!A39</f>
        <v>Holunderbeeren-Apfel-Gelee aus Bio-Früchten | 50 ml | vegan</v>
      </c>
      <c r="B44" s="224">
        <f>'Eure Boxen'!E45</f>
        <v>0</v>
      </c>
    </row>
    <row r="45" spans="1:2">
      <c r="A45" s="223" t="str">
        <f>Zusammenfassung!A40</f>
        <v>Landbrot | 120 g | vegan</v>
      </c>
      <c r="B45" s="224">
        <f>'Eure Boxen'!E46</f>
        <v>0</v>
      </c>
    </row>
    <row r="46" spans="1:2">
      <c r="A46" s="223" t="str">
        <f>Zusammenfassung!A41</f>
        <v>Hausgemachte Crostini-Chips | 60 g | vegan</v>
      </c>
      <c r="B46" s="224">
        <f>'Eure Boxen'!E47</f>
        <v>0</v>
      </c>
    </row>
    <row r="47" spans="1:2" ht="59.4">
      <c r="A47" s="223" t="str">
        <f>Zusammenfassung!A42</f>
        <v>Bio-Käse | ca. 100g | Bio &amp; vegetarisch
&gt; Hooidammer Ziege extra-alt | Niederlande | aus Ziegenkäse</v>
      </c>
      <c r="B47" s="224">
        <f>'Eure Boxen'!E48</f>
        <v>0</v>
      </c>
    </row>
    <row r="48" spans="1:2" ht="39.6">
      <c r="A48" s="223" t="str">
        <f>Zusammenfassung!A43</f>
        <v>Bio-Käse | ca. 100g | Bio &amp; vegetarisch
&gt; Leuchtturmkäse | Dänemark | aus Kuhmilch</v>
      </c>
      <c r="B48" s="224">
        <f>'Eure Boxen'!E49</f>
        <v>0</v>
      </c>
    </row>
    <row r="49" spans="1:2" ht="39.6">
      <c r="A49" s="223" t="str">
        <f>Zusammenfassung!A44</f>
        <v>Pfefferbeisser vom hessischen Bio-Rind | Bio | ca. 100 g</v>
      </c>
      <c r="B49" s="224">
        <f>'Eure Boxen'!E50</f>
        <v>0</v>
      </c>
    </row>
    <row r="50" spans="1:2" ht="39.6">
      <c r="A50" s="223" t="str">
        <f>Zusammenfassung!A45</f>
        <v>Oliven-Tapenade mit Basilikum &amp; getrockneten Tomaten | 160 ml | vegan</v>
      </c>
      <c r="B50" s="224">
        <f>'Eure Boxen'!E51</f>
        <v>0</v>
      </c>
    </row>
    <row r="51" spans="1:2">
      <c r="A51" s="223" t="str">
        <f>Zusammenfassung!A46</f>
        <v>Kräuter-Pesto Classico | 160 ml | vegetarisch</v>
      </c>
      <c r="B51" s="224">
        <f>'Eure Boxen'!E52</f>
        <v>0</v>
      </c>
    </row>
    <row r="52" spans="1:2">
      <c r="A52" s="223" t="str">
        <f>Zusammenfassung!A47</f>
        <v>Pikantes Zwiebel-Chutney | 160 ml | vegan</v>
      </c>
      <c r="B52" s="224">
        <f>'Eure Boxen'!E53</f>
        <v>0</v>
      </c>
    </row>
    <row r="53" spans="1:2" ht="59.4">
      <c r="A53" s="223" t="str">
        <f>Zusammenfassung!A48</f>
        <v>Saisonales Antipasti-Gemüse | 290 g | Abtropfgewicht 130 g | vegan
&gt; Kürbis, Gelbe Beete, Sellerie, Oliven, Zwiebel</v>
      </c>
      <c r="B53" s="224">
        <f>'Eure Boxen'!E56</f>
        <v>0</v>
      </c>
    </row>
    <row r="54" spans="1:2" ht="21" thickBot="1">
      <c r="A54" s="221" t="str">
        <f>Zusammenfassung!A49</f>
        <v>Alkoholfreie Getränke</v>
      </c>
      <c r="B54" s="225">
        <f>'Eure Boxen'!E57</f>
        <v>0</v>
      </c>
    </row>
    <row r="55" spans="1:2" ht="99">
      <c r="A55" s="223" t="str">
        <f>Zusammenfassung!A50</f>
        <v>Hausgemachter Hibiskus-Eistee | aus Bio-Blüten &amp; regionalen Säften | 350 ml | vegan
&gt; 1 x Eistee
&gt; 1 x Topping-Tütchen Eistee | Hibiskusblüte
&gt; 1 x Strohhalm</v>
      </c>
      <c r="B55" s="224">
        <f>'Eure Boxen'!E58</f>
        <v>0</v>
      </c>
    </row>
    <row r="56" spans="1:2" ht="118.8">
      <c r="A56" s="223" t="str">
        <f>Zusammenfassung!A51</f>
        <v>Hausgemachter Bratapfel-Eistee | aus Bio-Gewürzen &amp; regionalen Säften | 350 ml | Bio &amp; vegan
&gt; 1 x Eistee
&gt; 1 x Topping-Tütchen Eistee | getrocknete Orangenscheibe
&gt; 1 x Strohhalm</v>
      </c>
      <c r="B56" s="224">
        <f>'Eure Boxen'!E59</f>
        <v>0</v>
      </c>
    </row>
    <row r="57" spans="1:2" ht="59.4">
      <c r="A57" s="223" t="str">
        <f>Zusammenfassung!A52</f>
        <v>Smoothie | Maronen-Waldbeeren | 160 ml | vegan
&gt; 1 x Smoothie
&gt; 1 x Strohhalm</v>
      </c>
      <c r="B57" s="224">
        <f>'Eure Boxen'!E60</f>
        <v>0</v>
      </c>
    </row>
    <row r="58" spans="1:2" ht="21" thickBot="1">
      <c r="A58" s="221" t="str">
        <f>Zusammenfassung!A53</f>
        <v>Kaffee &amp; Tee</v>
      </c>
      <c r="B58" s="225">
        <f>'Eure Boxen'!E61</f>
        <v>0</v>
      </c>
    </row>
    <row r="59" spans="1:2" ht="99">
      <c r="A59" s="223" t="str">
        <f>Zusammenfassung!A54</f>
        <v>Zweierlei Bio-Tee &amp; brauner Rohrzucker | im Seidenbeutel | Bio
&gt; 1 x Weißer Tee - Pai Mu Tan | 1st Flush
&gt; 1 x Rooibos Cacao Chai
&gt; 2 x Brauner Mascobado Rohrzucker  | Bio &amp; fairtrade</v>
      </c>
      <c r="B59" s="224">
        <f>'Eure Boxen'!E62</f>
        <v>0</v>
      </c>
    </row>
    <row r="60" spans="1:2" ht="99">
      <c r="A60" s="223" t="str">
        <f>Zusammenfassung!A55</f>
        <v>Zwei Kaffee &amp; brauner Rohrzucker | Bio
&gt; 2 x Drip Coffee Bag - Nicaragua | Bio | 100% Arabica
&gt; 2 x Brauner Bio Mascobado Rohrzucker | Bio &amp; fairtrade</v>
      </c>
      <c r="B60" s="224">
        <f>'Eure Boxen'!E63</f>
        <v>0</v>
      </c>
    </row>
    <row r="61" spans="1:2" ht="21" thickBot="1">
      <c r="A61" s="221" t="str">
        <f>Zusammenfassung!A56</f>
        <v>Cocktails &amp; Londrinks &amp; Glühwein &amp; Wein &amp; Sekt</v>
      </c>
      <c r="B61" s="225">
        <f>'Eure Boxen'!E64</f>
        <v>0</v>
      </c>
    </row>
    <row r="62" spans="1:2" ht="138.6">
      <c r="A62" s="223" t="str">
        <f>Zusammenfassung!A57</f>
        <v>Gin Tonic | 2 Drinks
&gt; 1 x Bobbys Gin | 42% Vol | 10 cl
&gt; 1 x Tonic | Aqua Monaco - vegan &amp; CO2 neutral
&gt; 1 x Dr. Polidori
&gt; 1 x Topping-Tütchen Drink | Hibiskusblüte &amp; kandierte Limettenscheibe
&gt; 2 x Strohhalm</v>
      </c>
      <c r="B62" s="224">
        <f>'Eure Boxen'!E65</f>
        <v>0</v>
      </c>
    </row>
    <row r="63" spans="1:2" ht="158.4">
      <c r="A63" s="223" t="str">
        <f>Zusammenfassung!A58</f>
        <v>Cocktail | Williams Winter - Birne &amp; feiner Ceylon Zimt | 350 ml
Topping | Zimtstange &amp; kandierte Limetten-Scheibe
&gt; 1 x Cocktail-Premix
&gt; 1 x Tonic | Dr. Polidori | Cucumber Tonic
&gt; 1 x Topping-Tütchen Drink | getrocknete Orangenscheiben
&gt; 1 x Strohhalm</v>
      </c>
      <c r="B63" s="224">
        <f>'Eure Boxen'!E66</f>
        <v>0</v>
      </c>
    </row>
    <row r="64" spans="1:2" ht="138.6">
      <c r="A64" s="223" t="str">
        <f>Zusammenfassung!A59</f>
        <v>Alkoholfreier Cocktail | Williams Winter - Birne &amp; feiner Ceylon Zimt | 350 ml
&gt; 1 x Cocktail-Premix
&gt; 1 x Tonic | Dr. Polidori | Cucumber Tonic
&gt; 1 x Topping-Tütchen Drink | getrocknete Orangenscheiben
&gt; 1 x Strohhalm</v>
      </c>
      <c r="B64" s="224">
        <f>'Eure Boxen'!E67</f>
        <v>0</v>
      </c>
    </row>
    <row r="65" spans="1:2">
      <c r="A65" s="223" t="str">
        <f>Zusammenfassung!A60</f>
        <v>Hausgemachter Glühwein | 350 ml</v>
      </c>
      <c r="B65" s="224">
        <f>'Eure Boxen'!E68</f>
        <v>0</v>
      </c>
    </row>
    <row r="66" spans="1:2" ht="39.6">
      <c r="A66" s="223" t="str">
        <f>Zusammenfassung!A61</f>
        <v>Hausgemachter Winterpuntsch Orange-Zimt | 350 ml | alkoholfrei</v>
      </c>
      <c r="B66" s="224">
        <f>'Eure Boxen'!E69</f>
        <v>0</v>
      </c>
    </row>
    <row r="67" spans="1:2" ht="39.6">
      <c r="A67" s="223" t="str">
        <f>Zusammenfassung!A62</f>
        <v>Bio-Piccolo | Rosato Prosecco frizzante | Rosé  | 0,2 l</v>
      </c>
      <c r="B67" s="224">
        <f>'Eure Boxen'!E70</f>
        <v>0</v>
      </c>
    </row>
    <row r="68" spans="1:2">
      <c r="A68" s="223" t="str">
        <f>Zusammenfassung!A63</f>
        <v>Secco | Sekthaus Krack | Deidesheim | Pfalz | 0,75 l</v>
      </c>
      <c r="B68" s="224">
        <f>'Eure Boxen'!E71</f>
        <v>0</v>
      </c>
    </row>
    <row r="69" spans="1:2" ht="39.6">
      <c r="A69" s="223" t="str">
        <f>Zusammenfassung!A64</f>
        <v>Rotwein | Weingut Philipp Kuhn | Incognito | Bio - Fair'n Green | Pfalz | 0,75 l | Bio &amp; vegan</v>
      </c>
      <c r="B69" s="224">
        <f>'Eure Boxen'!E72</f>
        <v>0</v>
      </c>
    </row>
    <row r="70" spans="1:2" ht="39.6">
      <c r="A70" s="223" t="str">
        <f>Zusammenfassung!A65</f>
        <v>Weißwein | Weingut Bischel - VDP | Grauburgunder | Rheinhessen | 0,375 l | vegan</v>
      </c>
      <c r="B70" s="224">
        <f>'Eure Boxen'!E73</f>
        <v>0</v>
      </c>
    </row>
    <row r="71" spans="1:2" ht="39.6">
      <c r="A71" s="223" t="str">
        <f>Zusammenfassung!A66</f>
        <v>Weißwein | Aura by Henrici | Weißer Burgunder | Rheinhessen | 0,75 l | vegan</v>
      </c>
      <c r="B71" s="224">
        <f>'Eure Boxen'!E74</f>
        <v>0</v>
      </c>
    </row>
    <row r="72" spans="1:2" ht="39.6">
      <c r="A72" s="223" t="str">
        <f>Zusammenfassung!A67</f>
        <v>Weißwein | Weingut Philipp Kuhn - VDP | Blanc de Noir | Pfalz | 0,75 l</v>
      </c>
      <c r="B72" s="224">
        <f>'Eure Boxen'!E75</f>
        <v>0</v>
      </c>
    </row>
    <row r="73" spans="1:2">
      <c r="A73" s="223" t="e">
        <f>Zusammenfassung!A68</f>
        <v>#REF!</v>
      </c>
      <c r="B73" s="224" t="e">
        <f>'Eure Boxen'!#REF!</f>
        <v>#REF!</v>
      </c>
    </row>
    <row r="74" spans="1:2">
      <c r="A74" s="223" t="e">
        <f>Zusammenfassung!A69</f>
        <v>#REF!</v>
      </c>
      <c r="B74" s="224" t="e">
        <f>'Eure Boxen'!#REF!</f>
        <v>#REF!</v>
      </c>
    </row>
    <row r="75" spans="1:2" ht="21" thickBot="1">
      <c r="A75" s="221" t="str">
        <f>Zusammenfassung!A70</f>
        <v>Bier</v>
      </c>
      <c r="B75" s="225">
        <f>'Eure Boxen'!E76</f>
        <v>0</v>
      </c>
    </row>
    <row r="76" spans="1:2" ht="39.6">
      <c r="A76" s="223" t="str">
        <f>Zusammenfassung!A71</f>
        <v>Bosch Lager Hell | 2 x 0,33 l
&gt; 2 Flaschen</v>
      </c>
      <c r="B76" s="224">
        <f>'Eure Boxen'!E77</f>
        <v>0</v>
      </c>
    </row>
    <row r="77" spans="1:2" ht="39.6">
      <c r="A77" s="223" t="str">
        <f>Zusammenfassung!A72</f>
        <v>Bosch Pils | 2 x 0,33 l
&gt; 2 Flaschen</v>
      </c>
      <c r="B77" s="224">
        <f>'Eure Boxen'!E78</f>
        <v>0</v>
      </c>
    </row>
    <row r="78" spans="1:2" ht="39.6">
      <c r="A78" s="223" t="str">
        <f>Zusammenfassung!A73</f>
        <v>Bosch Radler dunkel | 2 x 0,33 l
&gt; 2 Flaschen</v>
      </c>
      <c r="B78" s="224">
        <f>'Eure Boxen'!E79</f>
        <v>0</v>
      </c>
    </row>
    <row r="79" spans="1:2" ht="21" thickBot="1">
      <c r="A79" s="221" t="str">
        <f>Zusammenfassung!A74</f>
        <v>Digestif &amp; sonstige Getränke</v>
      </c>
      <c r="B79" s="225">
        <f>'Eure Boxen'!E80</f>
        <v>0</v>
      </c>
    </row>
    <row r="80" spans="1:2" ht="39.6">
      <c r="A80" s="223" t="str">
        <f>Zusammenfassung!A75</f>
        <v>Digestif | Grippeimpfung by DREIGANG | 4 cl | Bio
&gt; Orange-Ingwer | alkoholfrei</v>
      </c>
      <c r="B80" s="224">
        <f>'Eure Boxen'!E81</f>
        <v>0</v>
      </c>
    </row>
    <row r="81" spans="1:2" ht="39.6">
      <c r="A81" s="223" t="str">
        <f>Zusammenfassung!A76</f>
        <v>Digestif | Grippeimpfung by DREIGANG | 4 cl | Bio
&gt; Rum-Ingwer-Limette</v>
      </c>
      <c r="B81" s="224">
        <f>'Eure Boxen'!E82</f>
        <v>0</v>
      </c>
    </row>
    <row r="82" spans="1:2" ht="39.6">
      <c r="A82" s="223" t="str">
        <f>Zusammenfassung!A77</f>
        <v>Digestif | Grippeimpfung by DREIGANG | 4 cl | Bio
&gt; Tequila-Orange-Zimt</v>
      </c>
      <c r="B82" s="224">
        <f>'Eure Boxen'!E83</f>
        <v>0</v>
      </c>
    </row>
    <row r="83" spans="1:2" ht="39.6">
      <c r="A83" s="223" t="str">
        <f>Zusammenfassung!A78</f>
        <v>Digestif | Grippeimpfung by DREIGANG | 4 cl | Bio
&gt; Gin-Ingwer-Limette</v>
      </c>
      <c r="B83" s="224">
        <f>'Eure Boxen'!E84</f>
        <v>0</v>
      </c>
    </row>
    <row r="84" spans="1:2">
      <c r="A84" s="223" t="str">
        <f>Zusammenfassung!A79</f>
        <v>Le Tribute Olive Lemonade | 0,2 L</v>
      </c>
      <c r="B84" s="224">
        <f>'Eure Boxen'!E85</f>
        <v>0</v>
      </c>
    </row>
    <row r="85" spans="1:2">
      <c r="A85" s="223" t="str">
        <f>Zusammenfassung!A80</f>
        <v>Tonic | Dr. Polidori | Cucumber Tonic | 0,2 l</v>
      </c>
      <c r="B85" s="224">
        <f>'Eure Boxen'!E86</f>
        <v>0</v>
      </c>
    </row>
    <row r="86" spans="1:2">
      <c r="A86" s="230" t="str">
        <f>Zusammenfassung!A81</f>
        <v>Tonic | Aqua Monaco | vegan &amp; klimaneutral | 0,23 l</v>
      </c>
      <c r="B86" s="231">
        <f>'Eure Boxen'!E87</f>
        <v>0</v>
      </c>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Button 1">
              <controlPr defaultSize="0" print="0" autoFill="0" autoPict="0" macro="[0]!filter_box3">
                <anchor moveWithCells="1" sizeWithCells="1">
                  <from>
                    <xdr:col>2</xdr:col>
                    <xdr:colOff>441960</xdr:colOff>
                    <xdr:row>5</xdr:row>
                    <xdr:rowOff>30480</xdr:rowOff>
                  </from>
                  <to>
                    <xdr:col>4</xdr:col>
                    <xdr:colOff>784860</xdr:colOff>
                    <xdr:row>6</xdr:row>
                    <xdr:rowOff>144780</xdr:rowOff>
                  </to>
                </anchor>
              </controlPr>
            </control>
          </mc:Choice>
        </mc:AlternateContent>
      </controls>
    </mc:Choice>
  </mc:AlternateContent>
  <tableParts count="1">
    <tablePart r:id="rId5"/>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4545-2626-49A6-8FF0-EC59F6033B37}">
  <sheetPr codeName="Tabelle10">
    <pageSetUpPr fitToPage="1"/>
  </sheetPr>
  <dimension ref="A1:B86"/>
  <sheetViews>
    <sheetView showZeros="0" zoomScaleNormal="100" workbookViewId="0">
      <selection activeCell="D12" sqref="D12"/>
    </sheetView>
  </sheetViews>
  <sheetFormatPr baseColWidth="10" defaultRowHeight="19.8"/>
  <cols>
    <col min="1" max="1" width="91.5546875" style="226" customWidth="1"/>
    <col min="2" max="2" width="45.6640625" style="227" customWidth="1"/>
  </cols>
  <sheetData>
    <row r="1" spans="1:2" ht="20.399999999999999">
      <c r="A1" s="215" t="s">
        <v>154</v>
      </c>
      <c r="B1" s="216">
        <f>Angebot!A6</f>
        <v>0</v>
      </c>
    </row>
    <row r="2" spans="1:2" ht="20.399999999999999">
      <c r="A2" s="215" t="s">
        <v>101</v>
      </c>
      <c r="B2" s="217">
        <f>Angebot!I7</f>
        <v>0</v>
      </c>
    </row>
    <row r="3" spans="1:2" ht="20.399999999999999">
      <c r="A3" s="215" t="s">
        <v>100</v>
      </c>
      <c r="B3" s="218">
        <f>Angebot!I6</f>
        <v>45627</v>
      </c>
    </row>
    <row r="4" spans="1:2" ht="20.399999999999999">
      <c r="A4" s="215" t="s">
        <v>96</v>
      </c>
      <c r="B4" s="216" t="s">
        <v>89</v>
      </c>
    </row>
    <row r="5" spans="1:2" ht="20.399999999999999">
      <c r="A5" s="228" t="s">
        <v>158</v>
      </c>
      <c r="B5" s="229">
        <f>Kostenübersicht!B16</f>
        <v>0</v>
      </c>
    </row>
    <row r="6" spans="1:2" ht="20.399999999999999">
      <c r="A6" s="219" t="s">
        <v>1</v>
      </c>
      <c r="B6" s="220" t="s">
        <v>80</v>
      </c>
    </row>
    <row r="7" spans="1:2" ht="21" thickBot="1">
      <c r="A7" s="221" t="str">
        <f>Zusammenfassung!A2</f>
        <v>Suppe | 350 ml Glas</v>
      </c>
      <c r="B7" s="222"/>
    </row>
    <row r="8" spans="1:2" ht="39.6">
      <c r="A8" s="223" t="str">
        <f>Zusammenfassung!A3</f>
        <v>Cremige Pastinakensuppe mit gerösteten Nüssen | 350 ml | vegetarisch</v>
      </c>
      <c r="B8" s="224">
        <f>'Eure Boxen'!F6</f>
        <v>0</v>
      </c>
    </row>
    <row r="9" spans="1:2" ht="39.6">
      <c r="A9" s="223" t="str">
        <f>Zusammenfassung!A4</f>
        <v>Pikante Rote-Linsen-Suppe mit Zitronen-Amaranth-Granola | 350 ml | vegan</v>
      </c>
      <c r="B9" s="224">
        <f>'Eure Boxen'!F7</f>
        <v>0</v>
      </c>
    </row>
    <row r="10" spans="1:2" ht="21" thickBot="1">
      <c r="A10" s="221" t="str">
        <f>Zusammenfassung!A5</f>
        <v>Mains | Hauptkomponente | 230 ml Glas</v>
      </c>
      <c r="B10" s="225">
        <f>'Eure Boxen'!F8</f>
        <v>0</v>
      </c>
    </row>
    <row r="11" spans="1:2" ht="39.6">
      <c r="A11" s="223" t="str">
        <f>Zusammenfassung!A6</f>
        <v>Winterliches Gulasch vom Taunus-Hirsch | 200 g | Einlage 100 g</v>
      </c>
      <c r="B11" s="224">
        <f>'Eure Boxen'!F9</f>
        <v>0</v>
      </c>
    </row>
    <row r="12" spans="1:2" ht="39.6">
      <c r="A12" s="223" t="str">
        <f>Zusammenfassung!A7</f>
        <v>Frikassee vom Freilandhuhn mit Portweinpflaumen | 200 g | Einlage 110 g</v>
      </c>
      <c r="B12" s="224">
        <f>'Eure Boxen'!F10</f>
        <v>0</v>
      </c>
    </row>
    <row r="13" spans="1:2">
      <c r="A13" s="223" t="str">
        <f>Zusammenfassung!A8</f>
        <v>Winterliches Pilzragout | 230 ml | vegetarisch</v>
      </c>
      <c r="B13" s="224">
        <f>'Eure Boxen'!F11</f>
        <v>0</v>
      </c>
    </row>
    <row r="14" spans="1:2" ht="39.6">
      <c r="A14" s="223" t="str">
        <f>Zusammenfassung!A9</f>
        <v>Feines Süßkartoffel-Curry mit Backpflaume | 230 ml | vegan</v>
      </c>
      <c r="B14" s="224">
        <f>'Eure Boxen'!F12</f>
        <v>0</v>
      </c>
    </row>
    <row r="15" spans="1:2" ht="21" thickBot="1">
      <c r="A15" s="221" t="str">
        <f>Zusammenfassung!A10</f>
        <v>Side 1 | Hauptbeilage | 230 ml Glas</v>
      </c>
      <c r="B15" s="225">
        <f>'Eure Boxen'!F13</f>
        <v>0</v>
      </c>
    </row>
    <row r="16" spans="1:2" ht="39.6">
      <c r="A16" s="223" t="str">
        <f>Zusammenfassung!A11</f>
        <v>Kartoffel-Ragout mit Bockshornklee &amp; Berberitzen | 230 ml | vegan</v>
      </c>
      <c r="B16" s="224">
        <f>'Eure Boxen'!F14</f>
        <v>0</v>
      </c>
    </row>
    <row r="17" spans="1:2" ht="39.6">
      <c r="A17" s="223" t="str">
        <f>Zusammenfassung!A12</f>
        <v>Weiße Spanische Butter-Bohnen in Sugo | 230 ml | vegan</v>
      </c>
      <c r="B17" s="224">
        <f>'Eure Boxen'!F15</f>
        <v>0</v>
      </c>
    </row>
    <row r="18" spans="1:2">
      <c r="A18" s="223" t="str">
        <f>Zusammenfassung!A13</f>
        <v>Hokaido-Kürbis-Püree | 230 ml | vegan</v>
      </c>
      <c r="B18" s="224">
        <f>'Eure Boxen'!F16</f>
        <v>0</v>
      </c>
    </row>
    <row r="19" spans="1:2">
      <c r="A19" s="223" t="str">
        <f>Zusammenfassung!A14</f>
        <v>Oma's Kartoffel-Püree | 230 ml | vegetarisch</v>
      </c>
      <c r="B19" s="224">
        <f>'Eure Boxen'!F17</f>
        <v>0</v>
      </c>
    </row>
    <row r="20" spans="1:2" ht="21" thickBot="1">
      <c r="A20" s="221" t="str">
        <f>Zusammenfassung!A15</f>
        <v>Side 2 | Nebenbeilage | 230 ml Glas</v>
      </c>
      <c r="B20" s="225">
        <f>'Eure Boxen'!F18</f>
        <v>0</v>
      </c>
    </row>
    <row r="21" spans="1:2">
      <c r="A21" s="223" t="str">
        <f>Zusammenfassung!A16</f>
        <v>Hausgemachter Zwetschgenrotkohl | 230 ml | vegan</v>
      </c>
      <c r="B21" s="224">
        <f>'Eure Boxen'!F19</f>
        <v>0</v>
      </c>
    </row>
    <row r="22" spans="1:2">
      <c r="A22" s="223" t="str">
        <f>Zusammenfassung!A17</f>
        <v>Winterliches Wurzelgemüse | 230 ml | vegan</v>
      </c>
      <c r="B22" s="224">
        <f>'Eure Boxen'!F20</f>
        <v>0</v>
      </c>
    </row>
    <row r="23" spans="1:2" ht="39.6">
      <c r="A23" s="223" t="str">
        <f>Zusammenfassung!A18</f>
        <v>Saisonales eingelegtes Gemüse | Rettich &amp; gelbe Beete | | 200 g | Abtropfgewicht 100 g | vegan</v>
      </c>
      <c r="B23" s="224">
        <f>'Eure Boxen'!F21</f>
        <v>0</v>
      </c>
    </row>
    <row r="24" spans="1:2" ht="39.6">
      <c r="A24" s="223" t="str">
        <f>Zusammenfassung!A19</f>
        <v>Rote &amp; gelbe Möhren in feinem Gemüse-Fond | 200 g | Abtropfgewicht 100 g | vegan</v>
      </c>
      <c r="B24" s="224">
        <f>'Eure Boxen'!F22</f>
        <v>0</v>
      </c>
    </row>
    <row r="25" spans="1:2" ht="21" thickBot="1">
      <c r="A25" s="221" t="str">
        <f>Zusammenfassung!A20</f>
        <v>Desserts &amp; Süßes</v>
      </c>
      <c r="B25" s="225">
        <f>'Eure Boxen'!F23</f>
        <v>0</v>
      </c>
    </row>
    <row r="26" spans="1:2">
      <c r="A26" s="223" t="str">
        <f>Zusammenfassung!A21</f>
        <v xml:space="preserve">Oma's Marillen-Knödel in Vanille-Sauce | 230 ml </v>
      </c>
      <c r="B26" s="224">
        <f>'Eure Boxen'!F24</f>
        <v>0</v>
      </c>
    </row>
    <row r="27" spans="1:2">
      <c r="A27" s="223" t="str">
        <f>Zusammenfassung!A22</f>
        <v>Helle Nougat-Creme mit Mango | 160 ml | vegan</v>
      </c>
      <c r="B27" s="224">
        <f>'Eure Boxen'!F25</f>
        <v>0</v>
      </c>
    </row>
    <row r="28" spans="1:2" ht="39.6">
      <c r="A28" s="223" t="str">
        <f>Zusammenfassung!A23</f>
        <v>Porridge mit Kokosmilch und Mandel-Cranberry-Topping | 160 ml | Bio &amp; vegan</v>
      </c>
      <c r="B28" s="224">
        <f>'Eure Boxen'!F26</f>
        <v>0</v>
      </c>
    </row>
    <row r="29" spans="1:2" ht="39.6">
      <c r="A29" s="223" t="str">
        <f>Zusammenfassung!A24</f>
        <v>Zimt-Dinkel-Muffin mit karamellisierten Äpfeln | 160 g | vegetarisch | Bio</v>
      </c>
      <c r="B29" s="224">
        <f>'Eure Boxen'!F27</f>
        <v>0</v>
      </c>
    </row>
    <row r="30" spans="1:2" ht="39.6">
      <c r="A30" s="223" t="str">
        <f>Zusammenfassung!A25</f>
        <v>Saftiges Brownie-Küchlein mit dunkler Bio-Schokolade | 130 g | vegan</v>
      </c>
      <c r="B30" s="224">
        <f>'Eure Boxen'!F28</f>
        <v>0</v>
      </c>
    </row>
    <row r="31" spans="1:2" ht="79.2">
      <c r="A31" s="223" t="str">
        <f>Zusammenfassung!A26</f>
        <v>Feine Pralinen | 4er Geschenkschachtel | Supporting the Cocoa Horizons nature Program | Himbeer Trüffel, Kaffir-Limette, Pinienkernnougat mit Maldonsalz, Maracuja-Mango Trüffel</v>
      </c>
      <c r="B31" s="224">
        <f>'Eure Boxen'!F29</f>
        <v>0</v>
      </c>
    </row>
    <row r="32" spans="1:2" ht="118.8">
      <c r="A32" s="223" t="str">
        <f>Zusammenfassung!A27</f>
        <v>Feine Pralinen | 9er Geschenkschachtel | Supporting the Cocoa Horizons nature Program | Himbeer Trüffel, Kaffir-Limette, Pinienkernnougat mit Maldonsalz, Maracuja-Mango Trüffel, Orangen Trüffel, Nougat-Crisp, Safran, Himbeer-Feige Zimt, Maracuja-Mango Trüffel</v>
      </c>
      <c r="B32" s="224">
        <f>'Eure Boxen'!F30</f>
        <v>0</v>
      </c>
    </row>
    <row r="33" spans="1:2">
      <c r="A33" s="223" t="e">
        <f>Zusammenfassung!A28</f>
        <v>#REF!</v>
      </c>
      <c r="B33" s="224" t="e">
        <f>'Eure Boxen'!#REF!</f>
        <v>#REF!</v>
      </c>
    </row>
    <row r="34" spans="1:2" ht="21" thickBot="1">
      <c r="A34" s="221" t="str">
        <f>Zusammenfassung!A29</f>
        <v>Snacks</v>
      </c>
      <c r="B34" s="225">
        <f>'Eure Boxen'!F35</f>
        <v>0</v>
      </c>
    </row>
    <row r="35" spans="1:2" ht="39.6">
      <c r="A35" s="223" t="str">
        <f>Zusammenfassung!A30</f>
        <v>Nussmix gesalzen | 80 g | vegan
&gt; Mandel, Macadamia, Cashew, Haselnuss</v>
      </c>
      <c r="B35" s="224">
        <f>'Eure Boxen'!F36</f>
        <v>0</v>
      </c>
    </row>
    <row r="36" spans="1:2" ht="39.6">
      <c r="A36" s="223" t="str">
        <f>Zusammenfassung!A31</f>
        <v>Getrocknete Bio-Fruchtmischung | 100 g | Bio &amp; vegan
&gt; Papaya, Ananas, Banane, Maulbeere, Cranberry</v>
      </c>
      <c r="B36" s="224">
        <f>'Eure Boxen'!F37</f>
        <v>0</v>
      </c>
    </row>
    <row r="37" spans="1:2" ht="39.6">
      <c r="A37" s="223" t="str">
        <f>Zusammenfassung!A32</f>
        <v>Bio Gemüse-Frucht-Riegel mit Roter Bete und Pflaume | Rote Bete Fete | 45 g | Bio &amp; vegan</v>
      </c>
      <c r="B37" s="224">
        <f>'Eure Boxen'!F38</f>
        <v>0</v>
      </c>
    </row>
    <row r="38" spans="1:2" ht="21" thickBot="1">
      <c r="A38" s="221" t="str">
        <f>Zusammenfassung!A33</f>
        <v>Hausgemachte Feinkost &amp; Snacks</v>
      </c>
      <c r="B38" s="225">
        <f>'Eure Boxen'!F39</f>
        <v>0</v>
      </c>
    </row>
    <row r="39" spans="1:2">
      <c r="A39" s="223" t="str">
        <f>Zusammenfassung!A34</f>
        <v>Tortilla de Patatas mit Bio-Ei | 230 ml | vegetarisch</v>
      </c>
      <c r="B39" s="224">
        <f>'Eure Boxen'!F40</f>
        <v>0</v>
      </c>
    </row>
    <row r="40" spans="1:2" ht="39.6">
      <c r="A40" s="223" t="str">
        <f>Zusammenfassung!A35</f>
        <v>Orientalischer Kichererbsen-Frühstückssalat mit Zitrone | 230 ml | vegan</v>
      </c>
      <c r="B40" s="224">
        <f>'Eure Boxen'!F41</f>
        <v>0</v>
      </c>
    </row>
    <row r="41" spans="1:2" ht="39.6">
      <c r="A41" s="223" t="str">
        <f>Zusammenfassung!A36</f>
        <v>Paté vom Freiland-Truthahn - hausgemachter Aufstrich | 160 ml</v>
      </c>
      <c r="B41" s="224">
        <f>'Eure Boxen'!F42</f>
        <v>0</v>
      </c>
    </row>
    <row r="42" spans="1:2">
      <c r="A42" s="223" t="str">
        <f>Zusammenfassung!A37</f>
        <v>Mandel-Quark-Brot mit Walnuss | 130 g | vegetarisch</v>
      </c>
      <c r="B42" s="224">
        <f>'Eure Boxen'!F43</f>
        <v>0</v>
      </c>
    </row>
    <row r="43" spans="1:2">
      <c r="A43" s="223" t="str">
        <f>Zusammenfassung!A38</f>
        <v>Süßes Hefebrötchen | 100 g | vegetarisch</v>
      </c>
      <c r="B43" s="224">
        <f>'Eure Boxen'!F44</f>
        <v>0</v>
      </c>
    </row>
    <row r="44" spans="1:2" ht="39.6">
      <c r="A44" s="223" t="str">
        <f>Zusammenfassung!A39</f>
        <v>Holunderbeeren-Apfel-Gelee aus Bio-Früchten | 50 ml | vegan</v>
      </c>
      <c r="B44" s="224">
        <f>'Eure Boxen'!F45</f>
        <v>0</v>
      </c>
    </row>
    <row r="45" spans="1:2">
      <c r="A45" s="223" t="str">
        <f>Zusammenfassung!A40</f>
        <v>Landbrot | 120 g | vegan</v>
      </c>
      <c r="B45" s="224">
        <f>'Eure Boxen'!F46</f>
        <v>0</v>
      </c>
    </row>
    <row r="46" spans="1:2">
      <c r="A46" s="223" t="str">
        <f>Zusammenfassung!A41</f>
        <v>Hausgemachte Crostini-Chips | 60 g | vegan</v>
      </c>
      <c r="B46" s="224">
        <f>'Eure Boxen'!F47</f>
        <v>0</v>
      </c>
    </row>
    <row r="47" spans="1:2" ht="59.4">
      <c r="A47" s="223" t="str">
        <f>Zusammenfassung!A42</f>
        <v>Bio-Käse | ca. 100g | Bio &amp; vegetarisch
&gt; Hooidammer Ziege extra-alt | Niederlande | aus Ziegenkäse</v>
      </c>
      <c r="B47" s="224">
        <f>'Eure Boxen'!F48</f>
        <v>0</v>
      </c>
    </row>
    <row r="48" spans="1:2" ht="39.6">
      <c r="A48" s="223" t="str">
        <f>Zusammenfassung!A43</f>
        <v>Bio-Käse | ca. 100g | Bio &amp; vegetarisch
&gt; Leuchtturmkäse | Dänemark | aus Kuhmilch</v>
      </c>
      <c r="B48" s="224">
        <f>'Eure Boxen'!F49</f>
        <v>0</v>
      </c>
    </row>
    <row r="49" spans="1:2" ht="39.6">
      <c r="A49" s="223" t="str">
        <f>Zusammenfassung!A44</f>
        <v>Pfefferbeisser vom hessischen Bio-Rind | Bio | ca. 100 g</v>
      </c>
      <c r="B49" s="224">
        <f>'Eure Boxen'!F50</f>
        <v>0</v>
      </c>
    </row>
    <row r="50" spans="1:2" ht="39.6">
      <c r="A50" s="223" t="str">
        <f>Zusammenfassung!A45</f>
        <v>Oliven-Tapenade mit Basilikum &amp; getrockneten Tomaten | 160 ml | vegan</v>
      </c>
      <c r="B50" s="224">
        <f>'Eure Boxen'!F51</f>
        <v>0</v>
      </c>
    </row>
    <row r="51" spans="1:2">
      <c r="A51" s="223" t="str">
        <f>Zusammenfassung!A46</f>
        <v>Kräuter-Pesto Classico | 160 ml | vegetarisch</v>
      </c>
      <c r="B51" s="224">
        <f>'Eure Boxen'!F52</f>
        <v>0</v>
      </c>
    </row>
    <row r="52" spans="1:2">
      <c r="A52" s="223" t="str">
        <f>Zusammenfassung!A47</f>
        <v>Pikantes Zwiebel-Chutney | 160 ml | vegan</v>
      </c>
      <c r="B52" s="224">
        <f>'Eure Boxen'!F53</f>
        <v>0</v>
      </c>
    </row>
    <row r="53" spans="1:2" ht="59.4">
      <c r="A53" s="223" t="str">
        <f>Zusammenfassung!A48</f>
        <v>Saisonales Antipasti-Gemüse | 290 g | Abtropfgewicht 130 g | vegan
&gt; Kürbis, Gelbe Beete, Sellerie, Oliven, Zwiebel</v>
      </c>
      <c r="B53" s="224">
        <f>'Eure Boxen'!F56</f>
        <v>0</v>
      </c>
    </row>
    <row r="54" spans="1:2" ht="21" thickBot="1">
      <c r="A54" s="221" t="str">
        <f>Zusammenfassung!A49</f>
        <v>Alkoholfreie Getränke</v>
      </c>
      <c r="B54" s="225">
        <f>'Eure Boxen'!F57</f>
        <v>0</v>
      </c>
    </row>
    <row r="55" spans="1:2" ht="99">
      <c r="A55" s="223" t="str">
        <f>Zusammenfassung!A50</f>
        <v>Hausgemachter Hibiskus-Eistee | aus Bio-Blüten &amp; regionalen Säften | 350 ml | vegan
&gt; 1 x Eistee
&gt; 1 x Topping-Tütchen Eistee | Hibiskusblüte
&gt; 1 x Strohhalm</v>
      </c>
      <c r="B55" s="224">
        <f>'Eure Boxen'!F58</f>
        <v>0</v>
      </c>
    </row>
    <row r="56" spans="1:2" ht="118.8">
      <c r="A56" s="223" t="str">
        <f>Zusammenfassung!A51</f>
        <v>Hausgemachter Bratapfel-Eistee | aus Bio-Gewürzen &amp; regionalen Säften | 350 ml | Bio &amp; vegan
&gt; 1 x Eistee
&gt; 1 x Topping-Tütchen Eistee | getrocknete Orangenscheibe
&gt; 1 x Strohhalm</v>
      </c>
      <c r="B56" s="224">
        <f>'Eure Boxen'!F59</f>
        <v>0</v>
      </c>
    </row>
    <row r="57" spans="1:2" ht="59.4">
      <c r="A57" s="223" t="str">
        <f>Zusammenfassung!A52</f>
        <v>Smoothie | Maronen-Waldbeeren | 160 ml | vegan
&gt; 1 x Smoothie
&gt; 1 x Strohhalm</v>
      </c>
      <c r="B57" s="224">
        <f>'Eure Boxen'!F60</f>
        <v>0</v>
      </c>
    </row>
    <row r="58" spans="1:2" ht="21" thickBot="1">
      <c r="A58" s="221" t="str">
        <f>Zusammenfassung!A53</f>
        <v>Kaffee &amp; Tee</v>
      </c>
      <c r="B58" s="225">
        <f>'Eure Boxen'!F61</f>
        <v>0</v>
      </c>
    </row>
    <row r="59" spans="1:2" ht="99">
      <c r="A59" s="223" t="str">
        <f>Zusammenfassung!A54</f>
        <v>Zweierlei Bio-Tee &amp; brauner Rohrzucker | im Seidenbeutel | Bio
&gt; 1 x Weißer Tee - Pai Mu Tan | 1st Flush
&gt; 1 x Rooibos Cacao Chai
&gt; 2 x Brauner Mascobado Rohrzucker  | Bio &amp; fairtrade</v>
      </c>
      <c r="B59" s="224">
        <f>'Eure Boxen'!F62</f>
        <v>0</v>
      </c>
    </row>
    <row r="60" spans="1:2" ht="99">
      <c r="A60" s="223" t="str">
        <f>Zusammenfassung!A55</f>
        <v>Zwei Kaffee &amp; brauner Rohrzucker | Bio
&gt; 2 x Drip Coffee Bag - Nicaragua | Bio | 100% Arabica
&gt; 2 x Brauner Bio Mascobado Rohrzucker | Bio &amp; fairtrade</v>
      </c>
      <c r="B60" s="224">
        <f>'Eure Boxen'!F63</f>
        <v>0</v>
      </c>
    </row>
    <row r="61" spans="1:2" ht="21" thickBot="1">
      <c r="A61" s="221" t="str">
        <f>Zusammenfassung!A56</f>
        <v>Cocktails &amp; Londrinks &amp; Glühwein &amp; Wein &amp; Sekt</v>
      </c>
      <c r="B61" s="225">
        <f>'Eure Boxen'!F64</f>
        <v>0</v>
      </c>
    </row>
    <row r="62" spans="1:2" ht="138.6">
      <c r="A62" s="223" t="str">
        <f>Zusammenfassung!A57</f>
        <v>Gin Tonic | 2 Drinks
&gt; 1 x Bobbys Gin | 42% Vol | 10 cl
&gt; 1 x Tonic | Aqua Monaco - vegan &amp; CO2 neutral
&gt; 1 x Dr. Polidori
&gt; 1 x Topping-Tütchen Drink | Hibiskusblüte &amp; kandierte Limettenscheibe
&gt; 2 x Strohhalm</v>
      </c>
      <c r="B62" s="224">
        <f>'Eure Boxen'!F65</f>
        <v>0</v>
      </c>
    </row>
    <row r="63" spans="1:2" ht="158.4">
      <c r="A63" s="223" t="str">
        <f>Zusammenfassung!A58</f>
        <v>Cocktail | Williams Winter - Birne &amp; feiner Ceylon Zimt | 350 ml
Topping | Zimtstange &amp; kandierte Limetten-Scheibe
&gt; 1 x Cocktail-Premix
&gt; 1 x Tonic | Dr. Polidori | Cucumber Tonic
&gt; 1 x Topping-Tütchen Drink | getrocknete Orangenscheiben
&gt; 1 x Strohhalm</v>
      </c>
      <c r="B63" s="224">
        <f>'Eure Boxen'!F66</f>
        <v>0</v>
      </c>
    </row>
    <row r="64" spans="1:2" ht="138.6">
      <c r="A64" s="223" t="str">
        <f>Zusammenfassung!A59</f>
        <v>Alkoholfreier Cocktail | Williams Winter - Birne &amp; feiner Ceylon Zimt | 350 ml
&gt; 1 x Cocktail-Premix
&gt; 1 x Tonic | Dr. Polidori | Cucumber Tonic
&gt; 1 x Topping-Tütchen Drink | getrocknete Orangenscheiben
&gt; 1 x Strohhalm</v>
      </c>
      <c r="B64" s="224">
        <f>'Eure Boxen'!F67</f>
        <v>0</v>
      </c>
    </row>
    <row r="65" spans="1:2">
      <c r="A65" s="223" t="str">
        <f>Zusammenfassung!A60</f>
        <v>Hausgemachter Glühwein | 350 ml</v>
      </c>
      <c r="B65" s="224">
        <f>'Eure Boxen'!F68</f>
        <v>0</v>
      </c>
    </row>
    <row r="66" spans="1:2" ht="39.6">
      <c r="A66" s="223" t="str">
        <f>Zusammenfassung!A61</f>
        <v>Hausgemachter Winterpuntsch Orange-Zimt | 350 ml | alkoholfrei</v>
      </c>
      <c r="B66" s="224">
        <f>'Eure Boxen'!F69</f>
        <v>0</v>
      </c>
    </row>
    <row r="67" spans="1:2" ht="39.6">
      <c r="A67" s="223" t="str">
        <f>Zusammenfassung!A62</f>
        <v>Bio-Piccolo | Rosato Prosecco frizzante | Rosé  | 0,2 l</v>
      </c>
      <c r="B67" s="224">
        <f>'Eure Boxen'!F70</f>
        <v>0</v>
      </c>
    </row>
    <row r="68" spans="1:2">
      <c r="A68" s="223" t="str">
        <f>Zusammenfassung!A63</f>
        <v>Secco | Sekthaus Krack | Deidesheim | Pfalz | 0,75 l</v>
      </c>
      <c r="B68" s="224">
        <f>'Eure Boxen'!F71</f>
        <v>0</v>
      </c>
    </row>
    <row r="69" spans="1:2" ht="39.6">
      <c r="A69" s="223" t="str">
        <f>Zusammenfassung!A64</f>
        <v>Rotwein | Weingut Philipp Kuhn | Incognito | Bio - Fair'n Green | Pfalz | 0,75 l | Bio &amp; vegan</v>
      </c>
      <c r="B69" s="224">
        <f>'Eure Boxen'!F72</f>
        <v>0</v>
      </c>
    </row>
    <row r="70" spans="1:2" ht="39.6">
      <c r="A70" s="223" t="str">
        <f>Zusammenfassung!A65</f>
        <v>Weißwein | Weingut Bischel - VDP | Grauburgunder | Rheinhessen | 0,375 l | vegan</v>
      </c>
      <c r="B70" s="224">
        <f>'Eure Boxen'!F73</f>
        <v>0</v>
      </c>
    </row>
    <row r="71" spans="1:2" ht="39.6">
      <c r="A71" s="223" t="str">
        <f>Zusammenfassung!A66</f>
        <v>Weißwein | Aura by Henrici | Weißer Burgunder | Rheinhessen | 0,75 l | vegan</v>
      </c>
      <c r="B71" s="224">
        <f>'Eure Boxen'!F74</f>
        <v>0</v>
      </c>
    </row>
    <row r="72" spans="1:2" ht="39.6">
      <c r="A72" s="223" t="str">
        <f>Zusammenfassung!A67</f>
        <v>Weißwein | Weingut Philipp Kuhn - VDP | Blanc de Noir | Pfalz | 0,75 l</v>
      </c>
      <c r="B72" s="224">
        <f>'Eure Boxen'!F75</f>
        <v>0</v>
      </c>
    </row>
    <row r="73" spans="1:2">
      <c r="A73" s="223" t="e">
        <f>Zusammenfassung!A68</f>
        <v>#REF!</v>
      </c>
      <c r="B73" s="224" t="e">
        <f>'Eure Boxen'!#REF!</f>
        <v>#REF!</v>
      </c>
    </row>
    <row r="74" spans="1:2">
      <c r="A74" s="223" t="e">
        <f>Zusammenfassung!A69</f>
        <v>#REF!</v>
      </c>
      <c r="B74" s="224" t="e">
        <f>'Eure Boxen'!#REF!</f>
        <v>#REF!</v>
      </c>
    </row>
    <row r="75" spans="1:2" ht="21" thickBot="1">
      <c r="A75" s="221" t="str">
        <f>Zusammenfassung!A70</f>
        <v>Bier</v>
      </c>
      <c r="B75" s="225">
        <f>'Eure Boxen'!F76</f>
        <v>0</v>
      </c>
    </row>
    <row r="76" spans="1:2" ht="39.6">
      <c r="A76" s="223" t="str">
        <f>Zusammenfassung!A71</f>
        <v>Bosch Lager Hell | 2 x 0,33 l
&gt; 2 Flaschen</v>
      </c>
      <c r="B76" s="224">
        <f>'Eure Boxen'!F77</f>
        <v>0</v>
      </c>
    </row>
    <row r="77" spans="1:2" ht="39.6">
      <c r="A77" s="223" t="str">
        <f>Zusammenfassung!A72</f>
        <v>Bosch Pils | 2 x 0,33 l
&gt; 2 Flaschen</v>
      </c>
      <c r="B77" s="224">
        <f>'Eure Boxen'!F78</f>
        <v>0</v>
      </c>
    </row>
    <row r="78" spans="1:2" ht="39.6">
      <c r="A78" s="223" t="str">
        <f>Zusammenfassung!A73</f>
        <v>Bosch Radler dunkel | 2 x 0,33 l
&gt; 2 Flaschen</v>
      </c>
      <c r="B78" s="224">
        <f>'Eure Boxen'!F79</f>
        <v>0</v>
      </c>
    </row>
    <row r="79" spans="1:2" ht="21" thickBot="1">
      <c r="A79" s="221" t="str">
        <f>Zusammenfassung!A74</f>
        <v>Digestif &amp; sonstige Getränke</v>
      </c>
      <c r="B79" s="225">
        <f>'Eure Boxen'!F80</f>
        <v>0</v>
      </c>
    </row>
    <row r="80" spans="1:2" ht="39.6">
      <c r="A80" s="223" t="str">
        <f>Zusammenfassung!A75</f>
        <v>Digestif | Grippeimpfung by DREIGANG | 4 cl | Bio
&gt; Orange-Ingwer | alkoholfrei</v>
      </c>
      <c r="B80" s="224">
        <f>'Eure Boxen'!F81</f>
        <v>0</v>
      </c>
    </row>
    <row r="81" spans="1:2" ht="39.6">
      <c r="A81" s="223" t="str">
        <f>Zusammenfassung!A76</f>
        <v>Digestif | Grippeimpfung by DREIGANG | 4 cl | Bio
&gt; Rum-Ingwer-Limette</v>
      </c>
      <c r="B81" s="224">
        <f>'Eure Boxen'!F82</f>
        <v>0</v>
      </c>
    </row>
    <row r="82" spans="1:2" ht="39.6">
      <c r="A82" s="223" t="str">
        <f>Zusammenfassung!A77</f>
        <v>Digestif | Grippeimpfung by DREIGANG | 4 cl | Bio
&gt; Tequila-Orange-Zimt</v>
      </c>
      <c r="B82" s="224">
        <f>'Eure Boxen'!F83</f>
        <v>0</v>
      </c>
    </row>
    <row r="83" spans="1:2" ht="39.6">
      <c r="A83" s="223" t="str">
        <f>Zusammenfassung!A78</f>
        <v>Digestif | Grippeimpfung by DREIGANG | 4 cl | Bio
&gt; Gin-Ingwer-Limette</v>
      </c>
      <c r="B83" s="224">
        <f>'Eure Boxen'!F84</f>
        <v>0</v>
      </c>
    </row>
    <row r="84" spans="1:2">
      <c r="A84" s="223" t="str">
        <f>Zusammenfassung!A79</f>
        <v>Le Tribute Olive Lemonade | 0,2 L</v>
      </c>
      <c r="B84" s="224">
        <f>'Eure Boxen'!F85</f>
        <v>0</v>
      </c>
    </row>
    <row r="85" spans="1:2">
      <c r="A85" s="223" t="str">
        <f>Zusammenfassung!A80</f>
        <v>Tonic | Dr. Polidori | Cucumber Tonic | 0,2 l</v>
      </c>
      <c r="B85" s="224">
        <f>'Eure Boxen'!F86</f>
        <v>0</v>
      </c>
    </row>
    <row r="86" spans="1:2">
      <c r="A86" s="230" t="str">
        <f>Zusammenfassung!A81</f>
        <v>Tonic | Aqua Monaco | vegan &amp; klimaneutral | 0,23 l</v>
      </c>
      <c r="B86" s="231">
        <f>'Eure Boxen'!F87</f>
        <v>0</v>
      </c>
    </row>
  </sheetData>
  <pageMargins left="0.7" right="0.7" top="0.78740157499999996" bottom="0.78740157499999996" header="0.3" footer="0.3"/>
  <pageSetup paperSize="9" scale="1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Button 1">
              <controlPr defaultSize="0" print="0" autoFill="0" autoPict="0" macro="[0]!filter_box4">
                <anchor moveWithCells="1" sizeWithCells="1">
                  <from>
                    <xdr:col>2</xdr:col>
                    <xdr:colOff>441960</xdr:colOff>
                    <xdr:row>5</xdr:row>
                    <xdr:rowOff>30480</xdr:rowOff>
                  </from>
                  <to>
                    <xdr:col>4</xdr:col>
                    <xdr:colOff>784860</xdr:colOff>
                    <xdr:row>6</xdr:row>
                    <xdr:rowOff>144780</xdr:rowOff>
                  </to>
                </anchor>
              </controlPr>
            </control>
          </mc:Choice>
        </mc:AlternateContent>
      </controls>
    </mc:Choice>
  </mc:AlternateContent>
  <tableParts count="1">
    <tablePart r:id="rId5"/>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303B1-8506-4E66-9D58-5C81C45F3CDB}">
  <sheetPr codeName="Tabelle11">
    <pageSetUpPr fitToPage="1"/>
  </sheetPr>
  <dimension ref="A1:C86"/>
  <sheetViews>
    <sheetView showZeros="0" topLeftCell="A3" zoomScaleNormal="100" workbookViewId="0">
      <selection activeCell="C15" sqref="C15"/>
    </sheetView>
  </sheetViews>
  <sheetFormatPr baseColWidth="10" defaultRowHeight="19.8"/>
  <cols>
    <col min="1" max="1" width="91.5546875" style="226" customWidth="1"/>
    <col min="2" max="2" width="45.6640625" style="227" customWidth="1"/>
  </cols>
  <sheetData>
    <row r="1" spans="1:3" ht="20.399999999999999">
      <c r="A1" s="215" t="s">
        <v>154</v>
      </c>
      <c r="B1" s="216">
        <f>Angebot!A6</f>
        <v>0</v>
      </c>
    </row>
    <row r="2" spans="1:3" ht="20.399999999999999">
      <c r="A2" s="215" t="s">
        <v>101</v>
      </c>
      <c r="B2" s="217">
        <f>Angebot!I7</f>
        <v>0</v>
      </c>
    </row>
    <row r="3" spans="1:3" ht="20.399999999999999">
      <c r="A3" s="215" t="s">
        <v>100</v>
      </c>
      <c r="B3" s="218">
        <f>Angebot!I6</f>
        <v>45627</v>
      </c>
    </row>
    <row r="4" spans="1:3" ht="20.399999999999999">
      <c r="A4" s="215" t="s">
        <v>96</v>
      </c>
      <c r="B4" s="216" t="s">
        <v>90</v>
      </c>
    </row>
    <row r="5" spans="1:3" ht="20.399999999999999">
      <c r="A5" s="215" t="s">
        <v>157</v>
      </c>
      <c r="B5" s="216">
        <f>Kostenübersicht!B17</f>
        <v>0</v>
      </c>
    </row>
    <row r="6" spans="1:3" ht="20.399999999999999">
      <c r="A6" s="219" t="s">
        <v>1</v>
      </c>
      <c r="B6" s="220" t="s">
        <v>80</v>
      </c>
    </row>
    <row r="7" spans="1:3" ht="21" thickBot="1">
      <c r="A7" s="221" t="str">
        <f>Zusammenfassung!A2</f>
        <v>Suppe | 350 ml Glas</v>
      </c>
      <c r="B7" s="222"/>
    </row>
    <row r="8" spans="1:3" ht="39.6">
      <c r="A8" s="223" t="str">
        <f>Zusammenfassung!A3</f>
        <v>Cremige Pastinakensuppe mit gerösteten Nüssen | 350 ml | vegetarisch</v>
      </c>
      <c r="B8" s="224">
        <f>'Eure Boxen'!G6</f>
        <v>0</v>
      </c>
    </row>
    <row r="9" spans="1:3" ht="39.6">
      <c r="A9" s="223" t="str">
        <f>Zusammenfassung!A4</f>
        <v>Pikante Rote-Linsen-Suppe mit Zitronen-Amaranth-Granola | 350 ml | vegan</v>
      </c>
      <c r="B9" s="224">
        <f>'Eure Boxen'!G7</f>
        <v>0</v>
      </c>
    </row>
    <row r="10" spans="1:3" ht="21" thickBot="1">
      <c r="A10" s="221" t="str">
        <f>Zusammenfassung!A5</f>
        <v>Mains | Hauptkomponente | 230 ml Glas</v>
      </c>
      <c r="B10" s="225">
        <f>'Eure Boxen'!G8</f>
        <v>0</v>
      </c>
    </row>
    <row r="11" spans="1:3" ht="39.6">
      <c r="A11" s="223" t="str">
        <f>Zusammenfassung!A6</f>
        <v>Winterliches Gulasch vom Taunus-Hirsch | 200 g | Einlage 100 g</v>
      </c>
      <c r="B11" s="224">
        <f>'Eure Boxen'!G9</f>
        <v>0</v>
      </c>
    </row>
    <row r="12" spans="1:3" ht="39.6">
      <c r="A12" s="223" t="str">
        <f>Zusammenfassung!A7</f>
        <v>Frikassee vom Freilandhuhn mit Portweinpflaumen | 200 g | Einlage 110 g</v>
      </c>
      <c r="B12" s="224">
        <f>'Eure Boxen'!G10</f>
        <v>0</v>
      </c>
    </row>
    <row r="13" spans="1:3">
      <c r="A13" s="223" t="str">
        <f>Zusammenfassung!A8</f>
        <v>Winterliches Pilzragout | 230 ml | vegetarisch</v>
      </c>
      <c r="B13" s="224">
        <f>'Eure Boxen'!G11</f>
        <v>0</v>
      </c>
    </row>
    <row r="14" spans="1:3" ht="39.6">
      <c r="A14" s="223" t="str">
        <f>Zusammenfassung!A9</f>
        <v>Feines Süßkartoffel-Curry mit Backpflaume | 230 ml | vegan</v>
      </c>
      <c r="B14" s="224">
        <f>'Eure Boxen'!G12</f>
        <v>0</v>
      </c>
    </row>
    <row r="15" spans="1:3" ht="21" thickBot="1">
      <c r="A15" s="221" t="str">
        <f>Zusammenfassung!A10</f>
        <v>Side 1 | Hauptbeilage | 230 ml Glas</v>
      </c>
      <c r="B15" s="225">
        <f>'Eure Boxen'!G13</f>
        <v>0</v>
      </c>
      <c r="C15" t="s">
        <v>191</v>
      </c>
    </row>
    <row r="16" spans="1:3" ht="39.6">
      <c r="A16" s="223" t="str">
        <f>Zusammenfassung!A11</f>
        <v>Kartoffel-Ragout mit Bockshornklee &amp; Berberitzen | 230 ml | vegan</v>
      </c>
      <c r="B16" s="224">
        <f>'Eure Boxen'!G14</f>
        <v>0</v>
      </c>
    </row>
    <row r="17" spans="1:2" ht="39.6">
      <c r="A17" s="223" t="str">
        <f>Zusammenfassung!A12</f>
        <v>Weiße Spanische Butter-Bohnen in Sugo | 230 ml | vegan</v>
      </c>
      <c r="B17" s="224">
        <f>'Eure Boxen'!G15</f>
        <v>0</v>
      </c>
    </row>
    <row r="18" spans="1:2">
      <c r="A18" s="223" t="str">
        <f>Zusammenfassung!A13</f>
        <v>Hokaido-Kürbis-Püree | 230 ml | vegan</v>
      </c>
      <c r="B18" s="224">
        <f>'Eure Boxen'!G16</f>
        <v>0</v>
      </c>
    </row>
    <row r="19" spans="1:2">
      <c r="A19" s="223" t="str">
        <f>Zusammenfassung!A14</f>
        <v>Oma's Kartoffel-Püree | 230 ml | vegetarisch</v>
      </c>
      <c r="B19" s="224">
        <f>'Eure Boxen'!G17</f>
        <v>0</v>
      </c>
    </row>
    <row r="20" spans="1:2" ht="21" thickBot="1">
      <c r="A20" s="221" t="str">
        <f>Zusammenfassung!A15</f>
        <v>Side 2 | Nebenbeilage | 230 ml Glas</v>
      </c>
      <c r="B20" s="225">
        <f>'Eure Boxen'!G18</f>
        <v>0</v>
      </c>
    </row>
    <row r="21" spans="1:2">
      <c r="A21" s="223" t="str">
        <f>Zusammenfassung!A16</f>
        <v>Hausgemachter Zwetschgenrotkohl | 230 ml | vegan</v>
      </c>
      <c r="B21" s="224">
        <f>'Eure Boxen'!G19</f>
        <v>0</v>
      </c>
    </row>
    <row r="22" spans="1:2">
      <c r="A22" s="223" t="str">
        <f>Zusammenfassung!A17</f>
        <v>Winterliches Wurzelgemüse | 230 ml | vegan</v>
      </c>
      <c r="B22" s="224">
        <f>'Eure Boxen'!G20</f>
        <v>0</v>
      </c>
    </row>
    <row r="23" spans="1:2" ht="39.6">
      <c r="A23" s="223" t="str">
        <f>Zusammenfassung!A18</f>
        <v>Saisonales eingelegtes Gemüse | Rettich &amp; gelbe Beete | | 200 g | Abtropfgewicht 100 g | vegan</v>
      </c>
      <c r="B23" s="224">
        <f>'Eure Boxen'!G21</f>
        <v>0</v>
      </c>
    </row>
    <row r="24" spans="1:2" ht="39.6">
      <c r="A24" s="223" t="str">
        <f>Zusammenfassung!A19</f>
        <v>Rote &amp; gelbe Möhren in feinem Gemüse-Fond | 200 g | Abtropfgewicht 100 g | vegan</v>
      </c>
      <c r="B24" s="224">
        <f>'Eure Boxen'!G22</f>
        <v>0</v>
      </c>
    </row>
    <row r="25" spans="1:2" ht="21" thickBot="1">
      <c r="A25" s="221" t="str">
        <f>Zusammenfassung!A20</f>
        <v>Desserts &amp; Süßes</v>
      </c>
      <c r="B25" s="225">
        <f>'Eure Boxen'!G23</f>
        <v>0</v>
      </c>
    </row>
    <row r="26" spans="1:2">
      <c r="A26" s="223" t="str">
        <f>Zusammenfassung!A21</f>
        <v xml:space="preserve">Oma's Marillen-Knödel in Vanille-Sauce | 230 ml </v>
      </c>
      <c r="B26" s="224">
        <f>'Eure Boxen'!G24</f>
        <v>0</v>
      </c>
    </row>
    <row r="27" spans="1:2">
      <c r="A27" s="223" t="str">
        <f>Zusammenfassung!A22</f>
        <v>Helle Nougat-Creme mit Mango | 160 ml | vegan</v>
      </c>
      <c r="B27" s="224">
        <f>'Eure Boxen'!G25</f>
        <v>0</v>
      </c>
    </row>
    <row r="28" spans="1:2" ht="39.6">
      <c r="A28" s="223" t="str">
        <f>Zusammenfassung!A23</f>
        <v>Porridge mit Kokosmilch und Mandel-Cranberry-Topping | 160 ml | Bio &amp; vegan</v>
      </c>
      <c r="B28" s="224">
        <f>'Eure Boxen'!G26</f>
        <v>0</v>
      </c>
    </row>
    <row r="29" spans="1:2" ht="39.6">
      <c r="A29" s="223" t="str">
        <f>Zusammenfassung!A24</f>
        <v>Zimt-Dinkel-Muffin mit karamellisierten Äpfeln | 160 g | vegetarisch | Bio</v>
      </c>
      <c r="B29" s="224">
        <f>'Eure Boxen'!G27</f>
        <v>0</v>
      </c>
    </row>
    <row r="30" spans="1:2" ht="39.6">
      <c r="A30" s="223" t="str">
        <f>Zusammenfassung!A25</f>
        <v>Saftiges Brownie-Küchlein mit dunkler Bio-Schokolade | 130 g | vegan</v>
      </c>
      <c r="B30" s="224">
        <f>'Eure Boxen'!G28</f>
        <v>0</v>
      </c>
    </row>
    <row r="31" spans="1:2" ht="79.2">
      <c r="A31" s="223" t="str">
        <f>Zusammenfassung!A26</f>
        <v>Feine Pralinen | 4er Geschenkschachtel | Supporting the Cocoa Horizons nature Program | Himbeer Trüffel, Kaffir-Limette, Pinienkernnougat mit Maldonsalz, Maracuja-Mango Trüffel</v>
      </c>
      <c r="B31" s="224">
        <f>'Eure Boxen'!G29</f>
        <v>0</v>
      </c>
    </row>
    <row r="32" spans="1:2" ht="118.8">
      <c r="A32" s="223" t="str">
        <f>Zusammenfassung!A27</f>
        <v>Feine Pralinen | 9er Geschenkschachtel | Supporting the Cocoa Horizons nature Program | Himbeer Trüffel, Kaffir-Limette, Pinienkernnougat mit Maldonsalz, Maracuja-Mango Trüffel, Orangen Trüffel, Nougat-Crisp, Safran, Himbeer-Feige Zimt, Maracuja-Mango Trüffel</v>
      </c>
      <c r="B32" s="224">
        <f>'Eure Boxen'!G30</f>
        <v>0</v>
      </c>
    </row>
    <row r="33" spans="1:2">
      <c r="A33" s="223" t="e">
        <f>Zusammenfassung!A28</f>
        <v>#REF!</v>
      </c>
      <c r="B33" s="224" t="e">
        <f>'Eure Boxen'!#REF!</f>
        <v>#REF!</v>
      </c>
    </row>
    <row r="34" spans="1:2" ht="21" thickBot="1">
      <c r="A34" s="221" t="str">
        <f>Zusammenfassung!A29</f>
        <v>Snacks</v>
      </c>
      <c r="B34" s="225">
        <f>'Eure Boxen'!G35</f>
        <v>0</v>
      </c>
    </row>
    <row r="35" spans="1:2" ht="39.6">
      <c r="A35" s="223" t="str">
        <f>Zusammenfassung!A30</f>
        <v>Nussmix gesalzen | 80 g | vegan
&gt; Mandel, Macadamia, Cashew, Haselnuss</v>
      </c>
      <c r="B35" s="224">
        <f>'Eure Boxen'!G36</f>
        <v>0</v>
      </c>
    </row>
    <row r="36" spans="1:2" ht="39.6">
      <c r="A36" s="223" t="str">
        <f>Zusammenfassung!A31</f>
        <v>Getrocknete Bio-Fruchtmischung | 100 g | Bio &amp; vegan
&gt; Papaya, Ananas, Banane, Maulbeere, Cranberry</v>
      </c>
      <c r="B36" s="224">
        <f>'Eure Boxen'!G37</f>
        <v>0</v>
      </c>
    </row>
    <row r="37" spans="1:2" ht="39.6">
      <c r="A37" s="223" t="str">
        <f>Zusammenfassung!A32</f>
        <v>Bio Gemüse-Frucht-Riegel mit Roter Bete und Pflaume | Rote Bete Fete | 45 g | Bio &amp; vegan</v>
      </c>
      <c r="B37" s="224">
        <f>'Eure Boxen'!G38</f>
        <v>0</v>
      </c>
    </row>
    <row r="38" spans="1:2" ht="21" thickBot="1">
      <c r="A38" s="221" t="str">
        <f>Zusammenfassung!A33</f>
        <v>Hausgemachte Feinkost &amp; Snacks</v>
      </c>
      <c r="B38" s="225">
        <f>'Eure Boxen'!G39</f>
        <v>0</v>
      </c>
    </row>
    <row r="39" spans="1:2">
      <c r="A39" s="223" t="str">
        <f>Zusammenfassung!A34</f>
        <v>Tortilla de Patatas mit Bio-Ei | 230 ml | vegetarisch</v>
      </c>
      <c r="B39" s="224">
        <f>'Eure Boxen'!G40</f>
        <v>0</v>
      </c>
    </row>
    <row r="40" spans="1:2" ht="39.6">
      <c r="A40" s="223" t="str">
        <f>Zusammenfassung!A35</f>
        <v>Orientalischer Kichererbsen-Frühstückssalat mit Zitrone | 230 ml | vegan</v>
      </c>
      <c r="B40" s="224">
        <f>'Eure Boxen'!G41</f>
        <v>0</v>
      </c>
    </row>
    <row r="41" spans="1:2" ht="39.6">
      <c r="A41" s="223" t="str">
        <f>Zusammenfassung!A36</f>
        <v>Paté vom Freiland-Truthahn - hausgemachter Aufstrich | 160 ml</v>
      </c>
      <c r="B41" s="224">
        <f>'Eure Boxen'!G42</f>
        <v>0</v>
      </c>
    </row>
    <row r="42" spans="1:2">
      <c r="A42" s="223" t="str">
        <f>Zusammenfassung!A37</f>
        <v>Mandel-Quark-Brot mit Walnuss | 130 g | vegetarisch</v>
      </c>
      <c r="B42" s="224">
        <f>'Eure Boxen'!G43</f>
        <v>0</v>
      </c>
    </row>
    <row r="43" spans="1:2">
      <c r="A43" s="223" t="str">
        <f>Zusammenfassung!A38</f>
        <v>Süßes Hefebrötchen | 100 g | vegetarisch</v>
      </c>
      <c r="B43" s="224">
        <f>'Eure Boxen'!G44</f>
        <v>0</v>
      </c>
    </row>
    <row r="44" spans="1:2" ht="39.6">
      <c r="A44" s="223" t="str">
        <f>Zusammenfassung!A39</f>
        <v>Holunderbeeren-Apfel-Gelee aus Bio-Früchten | 50 ml | vegan</v>
      </c>
      <c r="B44" s="224">
        <f>'Eure Boxen'!G45</f>
        <v>0</v>
      </c>
    </row>
    <row r="45" spans="1:2">
      <c r="A45" s="223" t="str">
        <f>Zusammenfassung!A40</f>
        <v>Landbrot | 120 g | vegan</v>
      </c>
      <c r="B45" s="224">
        <f>'Eure Boxen'!G46</f>
        <v>0</v>
      </c>
    </row>
    <row r="46" spans="1:2">
      <c r="A46" s="223" t="str">
        <f>Zusammenfassung!A41</f>
        <v>Hausgemachte Crostini-Chips | 60 g | vegan</v>
      </c>
      <c r="B46" s="224">
        <f>'Eure Boxen'!G47</f>
        <v>0</v>
      </c>
    </row>
    <row r="47" spans="1:2" ht="59.4">
      <c r="A47" s="223" t="str">
        <f>Zusammenfassung!A42</f>
        <v>Bio-Käse | ca. 100g | Bio &amp; vegetarisch
&gt; Hooidammer Ziege extra-alt | Niederlande | aus Ziegenkäse</v>
      </c>
      <c r="B47" s="224">
        <f>'Eure Boxen'!G48</f>
        <v>0</v>
      </c>
    </row>
    <row r="48" spans="1:2" ht="39.6">
      <c r="A48" s="223" t="str">
        <f>Zusammenfassung!A43</f>
        <v>Bio-Käse | ca. 100g | Bio &amp; vegetarisch
&gt; Leuchtturmkäse | Dänemark | aus Kuhmilch</v>
      </c>
      <c r="B48" s="224">
        <f>'Eure Boxen'!G49</f>
        <v>0</v>
      </c>
    </row>
    <row r="49" spans="1:2" ht="39.6">
      <c r="A49" s="223" t="str">
        <f>Zusammenfassung!A44</f>
        <v>Pfefferbeisser vom hessischen Bio-Rind | Bio | ca. 100 g</v>
      </c>
      <c r="B49" s="224">
        <f>'Eure Boxen'!G50</f>
        <v>0</v>
      </c>
    </row>
    <row r="50" spans="1:2" ht="39.6">
      <c r="A50" s="223" t="str">
        <f>Zusammenfassung!A45</f>
        <v>Oliven-Tapenade mit Basilikum &amp; getrockneten Tomaten | 160 ml | vegan</v>
      </c>
      <c r="B50" s="224">
        <f>'Eure Boxen'!G51</f>
        <v>0</v>
      </c>
    </row>
    <row r="51" spans="1:2">
      <c r="A51" s="223" t="str">
        <f>Zusammenfassung!A46</f>
        <v>Kräuter-Pesto Classico | 160 ml | vegetarisch</v>
      </c>
      <c r="B51" s="224">
        <f>'Eure Boxen'!G52</f>
        <v>0</v>
      </c>
    </row>
    <row r="52" spans="1:2">
      <c r="A52" s="223" t="str">
        <f>Zusammenfassung!A47</f>
        <v>Pikantes Zwiebel-Chutney | 160 ml | vegan</v>
      </c>
      <c r="B52" s="224">
        <f>'Eure Boxen'!G53</f>
        <v>0</v>
      </c>
    </row>
    <row r="53" spans="1:2" ht="59.4">
      <c r="A53" s="223" t="str">
        <f>Zusammenfassung!A48</f>
        <v>Saisonales Antipasti-Gemüse | 290 g | Abtropfgewicht 130 g | vegan
&gt; Kürbis, Gelbe Beete, Sellerie, Oliven, Zwiebel</v>
      </c>
      <c r="B53" s="224">
        <f>'Eure Boxen'!G56</f>
        <v>0</v>
      </c>
    </row>
    <row r="54" spans="1:2" ht="21" thickBot="1">
      <c r="A54" s="221" t="str">
        <f>Zusammenfassung!A49</f>
        <v>Alkoholfreie Getränke</v>
      </c>
      <c r="B54" s="225">
        <f>'Eure Boxen'!G57</f>
        <v>0</v>
      </c>
    </row>
    <row r="55" spans="1:2" ht="99">
      <c r="A55" s="223" t="str">
        <f>Zusammenfassung!A50</f>
        <v>Hausgemachter Hibiskus-Eistee | aus Bio-Blüten &amp; regionalen Säften | 350 ml | vegan
&gt; 1 x Eistee
&gt; 1 x Topping-Tütchen Eistee | Hibiskusblüte
&gt; 1 x Strohhalm</v>
      </c>
      <c r="B55" s="224">
        <f>'Eure Boxen'!G58</f>
        <v>0</v>
      </c>
    </row>
    <row r="56" spans="1:2" ht="118.8">
      <c r="A56" s="223" t="str">
        <f>Zusammenfassung!A51</f>
        <v>Hausgemachter Bratapfel-Eistee | aus Bio-Gewürzen &amp; regionalen Säften | 350 ml | Bio &amp; vegan
&gt; 1 x Eistee
&gt; 1 x Topping-Tütchen Eistee | getrocknete Orangenscheibe
&gt; 1 x Strohhalm</v>
      </c>
      <c r="B56" s="224">
        <f>'Eure Boxen'!G59</f>
        <v>0</v>
      </c>
    </row>
    <row r="57" spans="1:2" ht="59.4">
      <c r="A57" s="223" t="str">
        <f>Zusammenfassung!A52</f>
        <v>Smoothie | Maronen-Waldbeeren | 160 ml | vegan
&gt; 1 x Smoothie
&gt; 1 x Strohhalm</v>
      </c>
      <c r="B57" s="224">
        <f>'Eure Boxen'!G60</f>
        <v>0</v>
      </c>
    </row>
    <row r="58" spans="1:2" ht="21" thickBot="1">
      <c r="A58" s="221" t="str">
        <f>Zusammenfassung!A53</f>
        <v>Kaffee &amp; Tee</v>
      </c>
      <c r="B58" s="225">
        <f>'Eure Boxen'!G61</f>
        <v>0</v>
      </c>
    </row>
    <row r="59" spans="1:2" ht="99">
      <c r="A59" s="223" t="str">
        <f>Zusammenfassung!A54</f>
        <v>Zweierlei Bio-Tee &amp; brauner Rohrzucker | im Seidenbeutel | Bio
&gt; 1 x Weißer Tee - Pai Mu Tan | 1st Flush
&gt; 1 x Rooibos Cacao Chai
&gt; 2 x Brauner Mascobado Rohrzucker  | Bio &amp; fairtrade</v>
      </c>
      <c r="B59" s="224">
        <f>'Eure Boxen'!G62</f>
        <v>0</v>
      </c>
    </row>
    <row r="60" spans="1:2" ht="99">
      <c r="A60" s="223" t="str">
        <f>Zusammenfassung!A55</f>
        <v>Zwei Kaffee &amp; brauner Rohrzucker | Bio
&gt; 2 x Drip Coffee Bag - Nicaragua | Bio | 100% Arabica
&gt; 2 x Brauner Bio Mascobado Rohrzucker | Bio &amp; fairtrade</v>
      </c>
      <c r="B60" s="224">
        <f>'Eure Boxen'!G63</f>
        <v>0</v>
      </c>
    </row>
    <row r="61" spans="1:2" ht="21" thickBot="1">
      <c r="A61" s="221" t="str">
        <f>Zusammenfassung!A56</f>
        <v>Cocktails &amp; Londrinks &amp; Glühwein &amp; Wein &amp; Sekt</v>
      </c>
      <c r="B61" s="225">
        <f>'Eure Boxen'!G64</f>
        <v>0</v>
      </c>
    </row>
    <row r="62" spans="1:2" ht="138.6">
      <c r="A62" s="223" t="str">
        <f>Zusammenfassung!A57</f>
        <v>Gin Tonic | 2 Drinks
&gt; 1 x Bobbys Gin | 42% Vol | 10 cl
&gt; 1 x Tonic | Aqua Monaco - vegan &amp; CO2 neutral
&gt; 1 x Dr. Polidori
&gt; 1 x Topping-Tütchen Drink | Hibiskusblüte &amp; kandierte Limettenscheibe
&gt; 2 x Strohhalm</v>
      </c>
      <c r="B62" s="224">
        <f>'Eure Boxen'!G65</f>
        <v>0</v>
      </c>
    </row>
    <row r="63" spans="1:2" ht="158.4">
      <c r="A63" s="223" t="str">
        <f>Zusammenfassung!A58</f>
        <v>Cocktail | Williams Winter - Birne &amp; feiner Ceylon Zimt | 350 ml
Topping | Zimtstange &amp; kandierte Limetten-Scheibe
&gt; 1 x Cocktail-Premix
&gt; 1 x Tonic | Dr. Polidori | Cucumber Tonic
&gt; 1 x Topping-Tütchen Drink | getrocknete Orangenscheiben
&gt; 1 x Strohhalm</v>
      </c>
      <c r="B63" s="224">
        <f>'Eure Boxen'!G66</f>
        <v>0</v>
      </c>
    </row>
    <row r="64" spans="1:2" ht="138.6">
      <c r="A64" s="223" t="str">
        <f>Zusammenfassung!A59</f>
        <v>Alkoholfreier Cocktail | Williams Winter - Birne &amp; feiner Ceylon Zimt | 350 ml
&gt; 1 x Cocktail-Premix
&gt; 1 x Tonic | Dr. Polidori | Cucumber Tonic
&gt; 1 x Topping-Tütchen Drink | getrocknete Orangenscheiben
&gt; 1 x Strohhalm</v>
      </c>
      <c r="B64" s="224">
        <f>'Eure Boxen'!G67</f>
        <v>0</v>
      </c>
    </row>
    <row r="65" spans="1:2">
      <c r="A65" s="223" t="str">
        <f>Zusammenfassung!A60</f>
        <v>Hausgemachter Glühwein | 350 ml</v>
      </c>
      <c r="B65" s="224">
        <f>'Eure Boxen'!G68</f>
        <v>0</v>
      </c>
    </row>
    <row r="66" spans="1:2" ht="39.6">
      <c r="A66" s="223" t="str">
        <f>Zusammenfassung!A61</f>
        <v>Hausgemachter Winterpuntsch Orange-Zimt | 350 ml | alkoholfrei</v>
      </c>
      <c r="B66" s="224">
        <f>'Eure Boxen'!G69</f>
        <v>0</v>
      </c>
    </row>
    <row r="67" spans="1:2" ht="39.6">
      <c r="A67" s="223" t="str">
        <f>Zusammenfassung!A62</f>
        <v>Bio-Piccolo | Rosato Prosecco frizzante | Rosé  | 0,2 l</v>
      </c>
      <c r="B67" s="224">
        <f>'Eure Boxen'!G70</f>
        <v>0</v>
      </c>
    </row>
    <row r="68" spans="1:2">
      <c r="A68" s="223" t="str">
        <f>Zusammenfassung!A63</f>
        <v>Secco | Sekthaus Krack | Deidesheim | Pfalz | 0,75 l</v>
      </c>
      <c r="B68" s="224">
        <f>'Eure Boxen'!G71</f>
        <v>0</v>
      </c>
    </row>
    <row r="69" spans="1:2" ht="39.6">
      <c r="A69" s="223" t="str">
        <f>Zusammenfassung!A64</f>
        <v>Rotwein | Weingut Philipp Kuhn | Incognito | Bio - Fair'n Green | Pfalz | 0,75 l | Bio &amp; vegan</v>
      </c>
      <c r="B69" s="224">
        <f>'Eure Boxen'!G72</f>
        <v>0</v>
      </c>
    </row>
    <row r="70" spans="1:2" ht="39.6">
      <c r="A70" s="223" t="str">
        <f>Zusammenfassung!A65</f>
        <v>Weißwein | Weingut Bischel - VDP | Grauburgunder | Rheinhessen | 0,375 l | vegan</v>
      </c>
      <c r="B70" s="224">
        <f>'Eure Boxen'!G73</f>
        <v>0</v>
      </c>
    </row>
    <row r="71" spans="1:2" ht="39.6">
      <c r="A71" s="223" t="str">
        <f>Zusammenfassung!A66</f>
        <v>Weißwein | Aura by Henrici | Weißer Burgunder | Rheinhessen | 0,75 l | vegan</v>
      </c>
      <c r="B71" s="224">
        <f>'Eure Boxen'!G74</f>
        <v>0</v>
      </c>
    </row>
    <row r="72" spans="1:2" ht="39.6">
      <c r="A72" s="223" t="str">
        <f>Zusammenfassung!A67</f>
        <v>Weißwein | Weingut Philipp Kuhn - VDP | Blanc de Noir | Pfalz | 0,75 l</v>
      </c>
      <c r="B72" s="224">
        <f>'Eure Boxen'!G75</f>
        <v>0</v>
      </c>
    </row>
    <row r="73" spans="1:2">
      <c r="A73" s="223" t="e">
        <f>Zusammenfassung!A68</f>
        <v>#REF!</v>
      </c>
      <c r="B73" s="224" t="e">
        <f>'Eure Boxen'!#REF!</f>
        <v>#REF!</v>
      </c>
    </row>
    <row r="74" spans="1:2">
      <c r="A74" s="223" t="e">
        <f>Zusammenfassung!A69</f>
        <v>#REF!</v>
      </c>
      <c r="B74" s="224" t="e">
        <f>'Eure Boxen'!#REF!</f>
        <v>#REF!</v>
      </c>
    </row>
    <row r="75" spans="1:2" ht="21" thickBot="1">
      <c r="A75" s="221" t="str">
        <f>Zusammenfassung!A70</f>
        <v>Bier</v>
      </c>
      <c r="B75" s="225">
        <f>'Eure Boxen'!G76</f>
        <v>0</v>
      </c>
    </row>
    <row r="76" spans="1:2" ht="39.6">
      <c r="A76" s="223" t="str">
        <f>Zusammenfassung!A71</f>
        <v>Bosch Lager Hell | 2 x 0,33 l
&gt; 2 Flaschen</v>
      </c>
      <c r="B76" s="224">
        <f>'Eure Boxen'!G77</f>
        <v>0</v>
      </c>
    </row>
    <row r="77" spans="1:2" ht="39.6">
      <c r="A77" s="223" t="str">
        <f>Zusammenfassung!A72</f>
        <v>Bosch Pils | 2 x 0,33 l
&gt; 2 Flaschen</v>
      </c>
      <c r="B77" s="224">
        <f>'Eure Boxen'!G78</f>
        <v>0</v>
      </c>
    </row>
    <row r="78" spans="1:2" ht="39.6">
      <c r="A78" s="223" t="str">
        <f>Zusammenfassung!A73</f>
        <v>Bosch Radler dunkel | 2 x 0,33 l
&gt; 2 Flaschen</v>
      </c>
      <c r="B78" s="224">
        <f>'Eure Boxen'!G79</f>
        <v>0</v>
      </c>
    </row>
    <row r="79" spans="1:2" ht="21" thickBot="1">
      <c r="A79" s="221" t="str">
        <f>Zusammenfassung!A74</f>
        <v>Digestif &amp; sonstige Getränke</v>
      </c>
      <c r="B79" s="225">
        <f>'Eure Boxen'!G80</f>
        <v>0</v>
      </c>
    </row>
    <row r="80" spans="1:2" ht="39.6">
      <c r="A80" s="223" t="str">
        <f>Zusammenfassung!A75</f>
        <v>Digestif | Grippeimpfung by DREIGANG | 4 cl | Bio
&gt; Orange-Ingwer | alkoholfrei</v>
      </c>
      <c r="B80" s="224">
        <f>'Eure Boxen'!G81</f>
        <v>0</v>
      </c>
    </row>
    <row r="81" spans="1:2" ht="39.6">
      <c r="A81" s="223" t="str">
        <f>Zusammenfassung!A76</f>
        <v>Digestif | Grippeimpfung by DREIGANG | 4 cl | Bio
&gt; Rum-Ingwer-Limette</v>
      </c>
      <c r="B81" s="224">
        <f>'Eure Boxen'!G82</f>
        <v>0</v>
      </c>
    </row>
    <row r="82" spans="1:2" ht="39.6">
      <c r="A82" s="223" t="str">
        <f>Zusammenfassung!A77</f>
        <v>Digestif | Grippeimpfung by DREIGANG | 4 cl | Bio
&gt; Tequila-Orange-Zimt</v>
      </c>
      <c r="B82" s="224">
        <f>'Eure Boxen'!G83</f>
        <v>0</v>
      </c>
    </row>
    <row r="83" spans="1:2" ht="39.6">
      <c r="A83" s="223" t="str">
        <f>Zusammenfassung!A78</f>
        <v>Digestif | Grippeimpfung by DREIGANG | 4 cl | Bio
&gt; Gin-Ingwer-Limette</v>
      </c>
      <c r="B83" s="224">
        <f>'Eure Boxen'!G84</f>
        <v>0</v>
      </c>
    </row>
    <row r="84" spans="1:2">
      <c r="A84" s="223" t="str">
        <f>Zusammenfassung!A79</f>
        <v>Le Tribute Olive Lemonade | 0,2 L</v>
      </c>
      <c r="B84" s="224">
        <f>'Eure Boxen'!G85</f>
        <v>0</v>
      </c>
    </row>
    <row r="85" spans="1:2">
      <c r="A85" s="223" t="str">
        <f>Zusammenfassung!A80</f>
        <v>Tonic | Dr. Polidori | Cucumber Tonic | 0,2 l</v>
      </c>
      <c r="B85" s="224">
        <f>'Eure Boxen'!G86</f>
        <v>0</v>
      </c>
    </row>
    <row r="86" spans="1:2">
      <c r="A86" s="223" t="str">
        <f>Zusammenfassung!A81</f>
        <v>Tonic | Aqua Monaco | vegan &amp; klimaneutral | 0,23 l</v>
      </c>
      <c r="B86" s="224">
        <f>'Eure Boxen'!G87</f>
        <v>0</v>
      </c>
    </row>
  </sheetData>
  <printOptions horizontalCentered="1" verticalCentered="1"/>
  <pageMargins left="0.70866141732283472" right="0.70866141732283472" top="0.78740157480314965" bottom="0.78740157480314965" header="0.31496062992125984" footer="0.31496062992125984"/>
  <pageSetup paperSize="9" scale="1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Button 1">
              <controlPr defaultSize="0" print="0" autoFill="0" autoPict="0" macro="[0]!filter_box5">
                <anchor moveWithCells="1" sizeWithCells="1">
                  <from>
                    <xdr:col>3</xdr:col>
                    <xdr:colOff>441960</xdr:colOff>
                    <xdr:row>5</xdr:row>
                    <xdr:rowOff>30480</xdr:rowOff>
                  </from>
                  <to>
                    <xdr:col>5</xdr:col>
                    <xdr:colOff>784860</xdr:colOff>
                    <xdr:row>6</xdr:row>
                    <xdr:rowOff>0</xdr:rowOff>
                  </to>
                </anchor>
              </controlPr>
            </control>
          </mc:Choice>
        </mc:AlternateContent>
      </controls>
    </mc:Choice>
  </mc:AlternateContent>
  <tableParts count="1">
    <tablePart r:id="rId5"/>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E12C1-B2A7-4C0D-B904-26F516BBB070}">
  <sheetPr codeName="Tabelle12">
    <pageSetUpPr fitToPage="1"/>
  </sheetPr>
  <dimension ref="A1:B86"/>
  <sheetViews>
    <sheetView showZeros="0" zoomScaleNormal="100" workbookViewId="0">
      <selection activeCell="D14" sqref="D14"/>
    </sheetView>
  </sheetViews>
  <sheetFormatPr baseColWidth="10" defaultRowHeight="19.8"/>
  <cols>
    <col min="1" max="1" width="91.5546875" style="226" customWidth="1"/>
    <col min="2" max="2" width="45.6640625" style="227" customWidth="1"/>
  </cols>
  <sheetData>
    <row r="1" spans="1:2" ht="20.399999999999999">
      <c r="A1" s="215" t="s">
        <v>154</v>
      </c>
      <c r="B1" s="216">
        <f>Angebot!A6</f>
        <v>0</v>
      </c>
    </row>
    <row r="2" spans="1:2" ht="20.399999999999999">
      <c r="A2" s="215" t="s">
        <v>101</v>
      </c>
      <c r="B2" s="217">
        <f>Angebot!I7</f>
        <v>0</v>
      </c>
    </row>
    <row r="3" spans="1:2" ht="20.399999999999999">
      <c r="A3" s="215" t="s">
        <v>100</v>
      </c>
      <c r="B3" s="218">
        <f>Angebot!I6</f>
        <v>45627</v>
      </c>
    </row>
    <row r="4" spans="1:2" ht="20.399999999999999">
      <c r="A4" s="215" t="s">
        <v>96</v>
      </c>
      <c r="B4" s="216" t="s">
        <v>91</v>
      </c>
    </row>
    <row r="5" spans="1:2" ht="20.399999999999999">
      <c r="A5" s="215" t="s">
        <v>159</v>
      </c>
      <c r="B5" s="216">
        <f>Kostenübersicht!B18</f>
        <v>0</v>
      </c>
    </row>
    <row r="6" spans="1:2" ht="20.399999999999999">
      <c r="A6" s="219" t="s">
        <v>1</v>
      </c>
      <c r="B6" s="220" t="s">
        <v>80</v>
      </c>
    </row>
    <row r="7" spans="1:2" ht="21" thickBot="1">
      <c r="A7" s="221" t="str">
        <f>Zusammenfassung!A2</f>
        <v>Suppe | 350 ml Glas</v>
      </c>
      <c r="B7" s="222"/>
    </row>
    <row r="8" spans="1:2" ht="39.6">
      <c r="A8" s="223" t="str">
        <f>Zusammenfassung!A3</f>
        <v>Cremige Pastinakensuppe mit gerösteten Nüssen | 350 ml | vegetarisch</v>
      </c>
      <c r="B8" s="224">
        <f>'Eure Boxen'!H6</f>
        <v>0</v>
      </c>
    </row>
    <row r="9" spans="1:2" ht="39.6">
      <c r="A9" s="223" t="str">
        <f>Zusammenfassung!A4</f>
        <v>Pikante Rote-Linsen-Suppe mit Zitronen-Amaranth-Granola | 350 ml | vegan</v>
      </c>
      <c r="B9" s="224">
        <f>'Eure Boxen'!H7</f>
        <v>0</v>
      </c>
    </row>
    <row r="10" spans="1:2" ht="21" thickBot="1">
      <c r="A10" s="221" t="str">
        <f>Zusammenfassung!A5</f>
        <v>Mains | Hauptkomponente | 230 ml Glas</v>
      </c>
      <c r="B10" s="225">
        <f>'Eure Boxen'!H8</f>
        <v>0</v>
      </c>
    </row>
    <row r="11" spans="1:2" ht="39.6">
      <c r="A11" s="223" t="str">
        <f>Zusammenfassung!A6</f>
        <v>Winterliches Gulasch vom Taunus-Hirsch | 200 g | Einlage 100 g</v>
      </c>
      <c r="B11" s="224">
        <f>'Eure Boxen'!H9</f>
        <v>0</v>
      </c>
    </row>
    <row r="12" spans="1:2" ht="39.6">
      <c r="A12" s="223" t="str">
        <f>Zusammenfassung!A7</f>
        <v>Frikassee vom Freilandhuhn mit Portweinpflaumen | 200 g | Einlage 110 g</v>
      </c>
      <c r="B12" s="224">
        <f>'Eure Boxen'!H10</f>
        <v>0</v>
      </c>
    </row>
    <row r="13" spans="1:2">
      <c r="A13" s="223" t="str">
        <f>Zusammenfassung!A8</f>
        <v>Winterliches Pilzragout | 230 ml | vegetarisch</v>
      </c>
      <c r="B13" s="224">
        <f>'Eure Boxen'!H11</f>
        <v>0</v>
      </c>
    </row>
    <row r="14" spans="1:2" ht="39.6">
      <c r="A14" s="223" t="str">
        <f>Zusammenfassung!A9</f>
        <v>Feines Süßkartoffel-Curry mit Backpflaume | 230 ml | vegan</v>
      </c>
      <c r="B14" s="224">
        <f>'Eure Boxen'!H12</f>
        <v>0</v>
      </c>
    </row>
    <row r="15" spans="1:2" ht="21" thickBot="1">
      <c r="A15" s="221" t="str">
        <f>Zusammenfassung!A10</f>
        <v>Side 1 | Hauptbeilage | 230 ml Glas</v>
      </c>
      <c r="B15" s="225">
        <f>'Eure Boxen'!H13</f>
        <v>0</v>
      </c>
    </row>
    <row r="16" spans="1:2" ht="39.6">
      <c r="A16" s="223" t="str">
        <f>Zusammenfassung!A11</f>
        <v>Kartoffel-Ragout mit Bockshornklee &amp; Berberitzen | 230 ml | vegan</v>
      </c>
      <c r="B16" s="224">
        <f>'Eure Boxen'!H14</f>
        <v>0</v>
      </c>
    </row>
    <row r="17" spans="1:2" ht="39.6">
      <c r="A17" s="223" t="str">
        <f>Zusammenfassung!A12</f>
        <v>Weiße Spanische Butter-Bohnen in Sugo | 230 ml | vegan</v>
      </c>
      <c r="B17" s="224">
        <f>'Eure Boxen'!H15</f>
        <v>0</v>
      </c>
    </row>
    <row r="18" spans="1:2">
      <c r="A18" s="223" t="str">
        <f>Zusammenfassung!A13</f>
        <v>Hokaido-Kürbis-Püree | 230 ml | vegan</v>
      </c>
      <c r="B18" s="224">
        <f>'Eure Boxen'!H16</f>
        <v>0</v>
      </c>
    </row>
    <row r="19" spans="1:2">
      <c r="A19" s="223" t="str">
        <f>Zusammenfassung!A14</f>
        <v>Oma's Kartoffel-Püree | 230 ml | vegetarisch</v>
      </c>
      <c r="B19" s="224">
        <f>'Eure Boxen'!H17</f>
        <v>0</v>
      </c>
    </row>
    <row r="20" spans="1:2" ht="21" thickBot="1">
      <c r="A20" s="221" t="str">
        <f>Zusammenfassung!A15</f>
        <v>Side 2 | Nebenbeilage | 230 ml Glas</v>
      </c>
      <c r="B20" s="225">
        <f>'Eure Boxen'!H18</f>
        <v>0</v>
      </c>
    </row>
    <row r="21" spans="1:2">
      <c r="A21" s="223" t="str">
        <f>Zusammenfassung!A16</f>
        <v>Hausgemachter Zwetschgenrotkohl | 230 ml | vegan</v>
      </c>
      <c r="B21" s="224">
        <f>'Eure Boxen'!H19</f>
        <v>0</v>
      </c>
    </row>
    <row r="22" spans="1:2">
      <c r="A22" s="223" t="str">
        <f>Zusammenfassung!A17</f>
        <v>Winterliches Wurzelgemüse | 230 ml | vegan</v>
      </c>
      <c r="B22" s="224">
        <f>'Eure Boxen'!H20</f>
        <v>0</v>
      </c>
    </row>
    <row r="23" spans="1:2" ht="39.6">
      <c r="A23" s="223" t="str">
        <f>Zusammenfassung!A18</f>
        <v>Saisonales eingelegtes Gemüse | Rettich &amp; gelbe Beete | | 200 g | Abtropfgewicht 100 g | vegan</v>
      </c>
      <c r="B23" s="224">
        <f>'Eure Boxen'!H21</f>
        <v>0</v>
      </c>
    </row>
    <row r="24" spans="1:2" ht="39.6">
      <c r="A24" s="223" t="str">
        <f>Zusammenfassung!A19</f>
        <v>Rote &amp; gelbe Möhren in feinem Gemüse-Fond | 200 g | Abtropfgewicht 100 g | vegan</v>
      </c>
      <c r="B24" s="224">
        <f>'Eure Boxen'!H22</f>
        <v>0</v>
      </c>
    </row>
    <row r="25" spans="1:2" ht="21" thickBot="1">
      <c r="A25" s="221" t="str">
        <f>Zusammenfassung!A20</f>
        <v>Desserts &amp; Süßes</v>
      </c>
      <c r="B25" s="225">
        <f>'Eure Boxen'!H23</f>
        <v>0</v>
      </c>
    </row>
    <row r="26" spans="1:2">
      <c r="A26" s="223" t="str">
        <f>Zusammenfassung!A21</f>
        <v xml:space="preserve">Oma's Marillen-Knödel in Vanille-Sauce | 230 ml </v>
      </c>
      <c r="B26" s="224">
        <f>'Eure Boxen'!H24</f>
        <v>0</v>
      </c>
    </row>
    <row r="27" spans="1:2">
      <c r="A27" s="223" t="str">
        <f>Zusammenfassung!A22</f>
        <v>Helle Nougat-Creme mit Mango | 160 ml | vegan</v>
      </c>
      <c r="B27" s="224">
        <f>'Eure Boxen'!H25</f>
        <v>0</v>
      </c>
    </row>
    <row r="28" spans="1:2" ht="39.6">
      <c r="A28" s="223" t="str">
        <f>Zusammenfassung!A23</f>
        <v>Porridge mit Kokosmilch und Mandel-Cranberry-Topping | 160 ml | Bio &amp; vegan</v>
      </c>
      <c r="B28" s="224">
        <f>'Eure Boxen'!H26</f>
        <v>0</v>
      </c>
    </row>
    <row r="29" spans="1:2" ht="39.6">
      <c r="A29" s="223" t="str">
        <f>Zusammenfassung!A24</f>
        <v>Zimt-Dinkel-Muffin mit karamellisierten Äpfeln | 160 g | vegetarisch | Bio</v>
      </c>
      <c r="B29" s="224">
        <f>'Eure Boxen'!H27</f>
        <v>0</v>
      </c>
    </row>
    <row r="30" spans="1:2" ht="39.6">
      <c r="A30" s="223" t="str">
        <f>Zusammenfassung!A25</f>
        <v>Saftiges Brownie-Küchlein mit dunkler Bio-Schokolade | 130 g | vegan</v>
      </c>
      <c r="B30" s="224">
        <f>'Eure Boxen'!H28</f>
        <v>0</v>
      </c>
    </row>
    <row r="31" spans="1:2" ht="79.2">
      <c r="A31" s="223" t="str">
        <f>Zusammenfassung!A26</f>
        <v>Feine Pralinen | 4er Geschenkschachtel | Supporting the Cocoa Horizons nature Program | Himbeer Trüffel, Kaffir-Limette, Pinienkernnougat mit Maldonsalz, Maracuja-Mango Trüffel</v>
      </c>
      <c r="B31" s="224">
        <f>'Eure Boxen'!H29</f>
        <v>0</v>
      </c>
    </row>
    <row r="32" spans="1:2" ht="118.8">
      <c r="A32" s="223" t="str">
        <f>Zusammenfassung!A27</f>
        <v>Feine Pralinen | 9er Geschenkschachtel | Supporting the Cocoa Horizons nature Program | Himbeer Trüffel, Kaffir-Limette, Pinienkernnougat mit Maldonsalz, Maracuja-Mango Trüffel, Orangen Trüffel, Nougat-Crisp, Safran, Himbeer-Feige Zimt, Maracuja-Mango Trüffel</v>
      </c>
      <c r="B32" s="224">
        <f>'Eure Boxen'!H30</f>
        <v>0</v>
      </c>
    </row>
    <row r="33" spans="1:2">
      <c r="A33" s="223" t="e">
        <f>Zusammenfassung!A28</f>
        <v>#REF!</v>
      </c>
      <c r="B33" s="224" t="e">
        <f>'Eure Boxen'!#REF!</f>
        <v>#REF!</v>
      </c>
    </row>
    <row r="34" spans="1:2" ht="21" thickBot="1">
      <c r="A34" s="221" t="str">
        <f>Zusammenfassung!A29</f>
        <v>Snacks</v>
      </c>
      <c r="B34" s="225">
        <f>'Eure Boxen'!H35</f>
        <v>0</v>
      </c>
    </row>
    <row r="35" spans="1:2" ht="39.6">
      <c r="A35" s="223" t="str">
        <f>Zusammenfassung!A30</f>
        <v>Nussmix gesalzen | 80 g | vegan
&gt; Mandel, Macadamia, Cashew, Haselnuss</v>
      </c>
      <c r="B35" s="224">
        <f>'Eure Boxen'!H36</f>
        <v>0</v>
      </c>
    </row>
    <row r="36" spans="1:2" ht="39.6">
      <c r="A36" s="223" t="str">
        <f>Zusammenfassung!A31</f>
        <v>Getrocknete Bio-Fruchtmischung | 100 g | Bio &amp; vegan
&gt; Papaya, Ananas, Banane, Maulbeere, Cranberry</v>
      </c>
      <c r="B36" s="224">
        <f>'Eure Boxen'!H37</f>
        <v>0</v>
      </c>
    </row>
    <row r="37" spans="1:2" ht="39.6">
      <c r="A37" s="223" t="str">
        <f>Zusammenfassung!A32</f>
        <v>Bio Gemüse-Frucht-Riegel mit Roter Bete und Pflaume | Rote Bete Fete | 45 g | Bio &amp; vegan</v>
      </c>
      <c r="B37" s="224">
        <f>'Eure Boxen'!H38</f>
        <v>0</v>
      </c>
    </row>
    <row r="38" spans="1:2" ht="21" thickBot="1">
      <c r="A38" s="221" t="str">
        <f>Zusammenfassung!A33</f>
        <v>Hausgemachte Feinkost &amp; Snacks</v>
      </c>
      <c r="B38" s="225">
        <f>'Eure Boxen'!H39</f>
        <v>0</v>
      </c>
    </row>
    <row r="39" spans="1:2">
      <c r="A39" s="223" t="str">
        <f>Zusammenfassung!A34</f>
        <v>Tortilla de Patatas mit Bio-Ei | 230 ml | vegetarisch</v>
      </c>
      <c r="B39" s="224">
        <f>'Eure Boxen'!H40</f>
        <v>0</v>
      </c>
    </row>
    <row r="40" spans="1:2" ht="39.6">
      <c r="A40" s="223" t="str">
        <f>Zusammenfassung!A35</f>
        <v>Orientalischer Kichererbsen-Frühstückssalat mit Zitrone | 230 ml | vegan</v>
      </c>
      <c r="B40" s="224">
        <f>'Eure Boxen'!H41</f>
        <v>0</v>
      </c>
    </row>
    <row r="41" spans="1:2" ht="39.6">
      <c r="A41" s="223" t="str">
        <f>Zusammenfassung!A36</f>
        <v>Paté vom Freiland-Truthahn - hausgemachter Aufstrich | 160 ml</v>
      </c>
      <c r="B41" s="224">
        <f>'Eure Boxen'!H42</f>
        <v>0</v>
      </c>
    </row>
    <row r="42" spans="1:2">
      <c r="A42" s="223" t="str">
        <f>Zusammenfassung!A37</f>
        <v>Mandel-Quark-Brot mit Walnuss | 130 g | vegetarisch</v>
      </c>
      <c r="B42" s="224">
        <f>'Eure Boxen'!H43</f>
        <v>0</v>
      </c>
    </row>
    <row r="43" spans="1:2">
      <c r="A43" s="223" t="str">
        <f>Zusammenfassung!A38</f>
        <v>Süßes Hefebrötchen | 100 g | vegetarisch</v>
      </c>
      <c r="B43" s="224">
        <f>'Eure Boxen'!H44</f>
        <v>0</v>
      </c>
    </row>
    <row r="44" spans="1:2" ht="39.6">
      <c r="A44" s="223" t="str">
        <f>Zusammenfassung!A39</f>
        <v>Holunderbeeren-Apfel-Gelee aus Bio-Früchten | 50 ml | vegan</v>
      </c>
      <c r="B44" s="224">
        <f>'Eure Boxen'!H45</f>
        <v>0</v>
      </c>
    </row>
    <row r="45" spans="1:2">
      <c r="A45" s="223" t="str">
        <f>Zusammenfassung!A40</f>
        <v>Landbrot | 120 g | vegan</v>
      </c>
      <c r="B45" s="224">
        <f>'Eure Boxen'!H46</f>
        <v>0</v>
      </c>
    </row>
    <row r="46" spans="1:2">
      <c r="A46" s="223" t="str">
        <f>Zusammenfassung!A41</f>
        <v>Hausgemachte Crostini-Chips | 60 g | vegan</v>
      </c>
      <c r="B46" s="224">
        <f>'Eure Boxen'!H47</f>
        <v>0</v>
      </c>
    </row>
    <row r="47" spans="1:2" ht="59.4">
      <c r="A47" s="223" t="str">
        <f>Zusammenfassung!A42</f>
        <v>Bio-Käse | ca. 100g | Bio &amp; vegetarisch
&gt; Hooidammer Ziege extra-alt | Niederlande | aus Ziegenkäse</v>
      </c>
      <c r="B47" s="224">
        <f>'Eure Boxen'!H48</f>
        <v>0</v>
      </c>
    </row>
    <row r="48" spans="1:2" ht="39.6">
      <c r="A48" s="223" t="str">
        <f>Zusammenfassung!A43</f>
        <v>Bio-Käse | ca. 100g | Bio &amp; vegetarisch
&gt; Leuchtturmkäse | Dänemark | aus Kuhmilch</v>
      </c>
      <c r="B48" s="224">
        <f>'Eure Boxen'!H49</f>
        <v>0</v>
      </c>
    </row>
    <row r="49" spans="1:2" ht="39.6">
      <c r="A49" s="223" t="str">
        <f>Zusammenfassung!A44</f>
        <v>Pfefferbeisser vom hessischen Bio-Rind | Bio | ca. 100 g</v>
      </c>
      <c r="B49" s="224">
        <f>'Eure Boxen'!H50</f>
        <v>0</v>
      </c>
    </row>
    <row r="50" spans="1:2" ht="39.6">
      <c r="A50" s="223" t="str">
        <f>Zusammenfassung!A45</f>
        <v>Oliven-Tapenade mit Basilikum &amp; getrockneten Tomaten | 160 ml | vegan</v>
      </c>
      <c r="B50" s="224">
        <f>'Eure Boxen'!H51</f>
        <v>0</v>
      </c>
    </row>
    <row r="51" spans="1:2">
      <c r="A51" s="223" t="str">
        <f>Zusammenfassung!A46</f>
        <v>Kräuter-Pesto Classico | 160 ml | vegetarisch</v>
      </c>
      <c r="B51" s="224">
        <f>'Eure Boxen'!H52</f>
        <v>0</v>
      </c>
    </row>
    <row r="52" spans="1:2">
      <c r="A52" s="223" t="str">
        <f>Zusammenfassung!A47</f>
        <v>Pikantes Zwiebel-Chutney | 160 ml | vegan</v>
      </c>
      <c r="B52" s="224">
        <f>'Eure Boxen'!H53</f>
        <v>0</v>
      </c>
    </row>
    <row r="53" spans="1:2" ht="59.4">
      <c r="A53" s="223" t="str">
        <f>Zusammenfassung!A48</f>
        <v>Saisonales Antipasti-Gemüse | 290 g | Abtropfgewicht 130 g | vegan
&gt; Kürbis, Gelbe Beete, Sellerie, Oliven, Zwiebel</v>
      </c>
      <c r="B53" s="224">
        <f>'Eure Boxen'!H56</f>
        <v>0</v>
      </c>
    </row>
    <row r="54" spans="1:2" ht="21" thickBot="1">
      <c r="A54" s="221" t="str">
        <f>Zusammenfassung!A49</f>
        <v>Alkoholfreie Getränke</v>
      </c>
      <c r="B54" s="225">
        <f>'Eure Boxen'!H57</f>
        <v>0</v>
      </c>
    </row>
    <row r="55" spans="1:2" ht="99">
      <c r="A55" s="223" t="str">
        <f>Zusammenfassung!A50</f>
        <v>Hausgemachter Hibiskus-Eistee | aus Bio-Blüten &amp; regionalen Säften | 350 ml | vegan
&gt; 1 x Eistee
&gt; 1 x Topping-Tütchen Eistee | Hibiskusblüte
&gt; 1 x Strohhalm</v>
      </c>
      <c r="B55" s="224">
        <f>'Eure Boxen'!H58</f>
        <v>0</v>
      </c>
    </row>
    <row r="56" spans="1:2" ht="118.8">
      <c r="A56" s="223" t="str">
        <f>Zusammenfassung!A51</f>
        <v>Hausgemachter Bratapfel-Eistee | aus Bio-Gewürzen &amp; regionalen Säften | 350 ml | Bio &amp; vegan
&gt; 1 x Eistee
&gt; 1 x Topping-Tütchen Eistee | getrocknete Orangenscheibe
&gt; 1 x Strohhalm</v>
      </c>
      <c r="B56" s="224">
        <f>'Eure Boxen'!H59</f>
        <v>0</v>
      </c>
    </row>
    <row r="57" spans="1:2" ht="59.4">
      <c r="A57" s="223" t="str">
        <f>Zusammenfassung!A52</f>
        <v>Smoothie | Maronen-Waldbeeren | 160 ml | vegan
&gt; 1 x Smoothie
&gt; 1 x Strohhalm</v>
      </c>
      <c r="B57" s="224">
        <f>'Eure Boxen'!H60</f>
        <v>0</v>
      </c>
    </row>
    <row r="58" spans="1:2" ht="21" thickBot="1">
      <c r="A58" s="221" t="str">
        <f>Zusammenfassung!A53</f>
        <v>Kaffee &amp; Tee</v>
      </c>
      <c r="B58" s="225">
        <f>'Eure Boxen'!H61</f>
        <v>0</v>
      </c>
    </row>
    <row r="59" spans="1:2" ht="99">
      <c r="A59" s="223" t="str">
        <f>Zusammenfassung!A54</f>
        <v>Zweierlei Bio-Tee &amp; brauner Rohrzucker | im Seidenbeutel | Bio
&gt; 1 x Weißer Tee - Pai Mu Tan | 1st Flush
&gt; 1 x Rooibos Cacao Chai
&gt; 2 x Brauner Mascobado Rohrzucker  | Bio &amp; fairtrade</v>
      </c>
      <c r="B59" s="224">
        <f>'Eure Boxen'!H62</f>
        <v>0</v>
      </c>
    </row>
    <row r="60" spans="1:2" ht="99">
      <c r="A60" s="223" t="str">
        <f>Zusammenfassung!A55</f>
        <v>Zwei Kaffee &amp; brauner Rohrzucker | Bio
&gt; 2 x Drip Coffee Bag - Nicaragua | Bio | 100% Arabica
&gt; 2 x Brauner Bio Mascobado Rohrzucker | Bio &amp; fairtrade</v>
      </c>
      <c r="B60" s="224">
        <f>'Eure Boxen'!H63</f>
        <v>0</v>
      </c>
    </row>
    <row r="61" spans="1:2" ht="21" thickBot="1">
      <c r="A61" s="221" t="str">
        <f>Zusammenfassung!A56</f>
        <v>Cocktails &amp; Londrinks &amp; Glühwein &amp; Wein &amp; Sekt</v>
      </c>
      <c r="B61" s="225">
        <f>'Eure Boxen'!H64</f>
        <v>0</v>
      </c>
    </row>
    <row r="62" spans="1:2" ht="138.6">
      <c r="A62" s="223" t="str">
        <f>Zusammenfassung!A57</f>
        <v>Gin Tonic | 2 Drinks
&gt; 1 x Bobbys Gin | 42% Vol | 10 cl
&gt; 1 x Tonic | Aqua Monaco - vegan &amp; CO2 neutral
&gt; 1 x Dr. Polidori
&gt; 1 x Topping-Tütchen Drink | Hibiskusblüte &amp; kandierte Limettenscheibe
&gt; 2 x Strohhalm</v>
      </c>
      <c r="B62" s="224">
        <f>'Eure Boxen'!H65</f>
        <v>0</v>
      </c>
    </row>
    <row r="63" spans="1:2" ht="158.4">
      <c r="A63" s="223" t="str">
        <f>Zusammenfassung!A58</f>
        <v>Cocktail | Williams Winter - Birne &amp; feiner Ceylon Zimt | 350 ml
Topping | Zimtstange &amp; kandierte Limetten-Scheibe
&gt; 1 x Cocktail-Premix
&gt; 1 x Tonic | Dr. Polidori | Cucumber Tonic
&gt; 1 x Topping-Tütchen Drink | getrocknete Orangenscheiben
&gt; 1 x Strohhalm</v>
      </c>
      <c r="B63" s="224">
        <f>'Eure Boxen'!H66</f>
        <v>0</v>
      </c>
    </row>
    <row r="64" spans="1:2" ht="138.6">
      <c r="A64" s="223" t="str">
        <f>Zusammenfassung!A59</f>
        <v>Alkoholfreier Cocktail | Williams Winter - Birne &amp; feiner Ceylon Zimt | 350 ml
&gt; 1 x Cocktail-Premix
&gt; 1 x Tonic | Dr. Polidori | Cucumber Tonic
&gt; 1 x Topping-Tütchen Drink | getrocknete Orangenscheiben
&gt; 1 x Strohhalm</v>
      </c>
      <c r="B64" s="224">
        <f>'Eure Boxen'!H67</f>
        <v>0</v>
      </c>
    </row>
    <row r="65" spans="1:2">
      <c r="A65" s="223" t="str">
        <f>Zusammenfassung!A60</f>
        <v>Hausgemachter Glühwein | 350 ml</v>
      </c>
      <c r="B65" s="224">
        <f>'Eure Boxen'!H68</f>
        <v>0</v>
      </c>
    </row>
    <row r="66" spans="1:2" ht="39.6">
      <c r="A66" s="223" t="str">
        <f>Zusammenfassung!A61</f>
        <v>Hausgemachter Winterpuntsch Orange-Zimt | 350 ml | alkoholfrei</v>
      </c>
      <c r="B66" s="224">
        <f>'Eure Boxen'!H69</f>
        <v>0</v>
      </c>
    </row>
    <row r="67" spans="1:2" ht="39.6">
      <c r="A67" s="223" t="str">
        <f>Zusammenfassung!A62</f>
        <v>Bio-Piccolo | Rosato Prosecco frizzante | Rosé  | 0,2 l</v>
      </c>
      <c r="B67" s="224">
        <f>'Eure Boxen'!H70</f>
        <v>0</v>
      </c>
    </row>
    <row r="68" spans="1:2">
      <c r="A68" s="223" t="str">
        <f>Zusammenfassung!A63</f>
        <v>Secco | Sekthaus Krack | Deidesheim | Pfalz | 0,75 l</v>
      </c>
      <c r="B68" s="224">
        <f>'Eure Boxen'!H71</f>
        <v>0</v>
      </c>
    </row>
    <row r="69" spans="1:2" ht="39.6">
      <c r="A69" s="223" t="str">
        <f>Zusammenfassung!A64</f>
        <v>Rotwein | Weingut Philipp Kuhn | Incognito | Bio - Fair'n Green | Pfalz | 0,75 l | Bio &amp; vegan</v>
      </c>
      <c r="B69" s="224">
        <f>'Eure Boxen'!H72</f>
        <v>0</v>
      </c>
    </row>
    <row r="70" spans="1:2" ht="39.6">
      <c r="A70" s="223" t="str">
        <f>Zusammenfassung!A65</f>
        <v>Weißwein | Weingut Bischel - VDP | Grauburgunder | Rheinhessen | 0,375 l | vegan</v>
      </c>
      <c r="B70" s="224">
        <f>'Eure Boxen'!H73</f>
        <v>0</v>
      </c>
    </row>
    <row r="71" spans="1:2" ht="39.6">
      <c r="A71" s="223" t="str">
        <f>Zusammenfassung!A66</f>
        <v>Weißwein | Aura by Henrici | Weißer Burgunder | Rheinhessen | 0,75 l | vegan</v>
      </c>
      <c r="B71" s="224">
        <f>'Eure Boxen'!H74</f>
        <v>0</v>
      </c>
    </row>
    <row r="72" spans="1:2" ht="39.6">
      <c r="A72" s="223" t="str">
        <f>Zusammenfassung!A67</f>
        <v>Weißwein | Weingut Philipp Kuhn - VDP | Blanc de Noir | Pfalz | 0,75 l</v>
      </c>
      <c r="B72" s="224">
        <f>'Eure Boxen'!H75</f>
        <v>0</v>
      </c>
    </row>
    <row r="73" spans="1:2">
      <c r="A73" s="223" t="e">
        <f>Zusammenfassung!A68</f>
        <v>#REF!</v>
      </c>
      <c r="B73" s="224" t="e">
        <f>'Eure Boxen'!#REF!</f>
        <v>#REF!</v>
      </c>
    </row>
    <row r="74" spans="1:2">
      <c r="A74" s="223" t="e">
        <f>Zusammenfassung!A69</f>
        <v>#REF!</v>
      </c>
      <c r="B74" s="224" t="e">
        <f>'Eure Boxen'!#REF!</f>
        <v>#REF!</v>
      </c>
    </row>
    <row r="75" spans="1:2" ht="21" thickBot="1">
      <c r="A75" s="221" t="str">
        <f>Zusammenfassung!A70</f>
        <v>Bier</v>
      </c>
      <c r="B75" s="225">
        <f>'Eure Boxen'!H76</f>
        <v>0</v>
      </c>
    </row>
    <row r="76" spans="1:2" ht="39.6">
      <c r="A76" s="223" t="str">
        <f>Zusammenfassung!A71</f>
        <v>Bosch Lager Hell | 2 x 0,33 l
&gt; 2 Flaschen</v>
      </c>
      <c r="B76" s="224">
        <f>'Eure Boxen'!H77</f>
        <v>0</v>
      </c>
    </row>
    <row r="77" spans="1:2" ht="39.6">
      <c r="A77" s="223" t="str">
        <f>Zusammenfassung!A72</f>
        <v>Bosch Pils | 2 x 0,33 l
&gt; 2 Flaschen</v>
      </c>
      <c r="B77" s="224">
        <f>'Eure Boxen'!H78</f>
        <v>0</v>
      </c>
    </row>
    <row r="78" spans="1:2" ht="39.6">
      <c r="A78" s="223" t="str">
        <f>Zusammenfassung!A73</f>
        <v>Bosch Radler dunkel | 2 x 0,33 l
&gt; 2 Flaschen</v>
      </c>
      <c r="B78" s="224">
        <f>'Eure Boxen'!H79</f>
        <v>0</v>
      </c>
    </row>
    <row r="79" spans="1:2" ht="21" thickBot="1">
      <c r="A79" s="221" t="str">
        <f>Zusammenfassung!A74</f>
        <v>Digestif &amp; sonstige Getränke</v>
      </c>
      <c r="B79" s="225">
        <f>'Eure Boxen'!H80</f>
        <v>0</v>
      </c>
    </row>
    <row r="80" spans="1:2" ht="39.6">
      <c r="A80" s="223" t="str">
        <f>Zusammenfassung!A75</f>
        <v>Digestif | Grippeimpfung by DREIGANG | 4 cl | Bio
&gt; Orange-Ingwer | alkoholfrei</v>
      </c>
      <c r="B80" s="224">
        <f>'Eure Boxen'!H81</f>
        <v>0</v>
      </c>
    </row>
    <row r="81" spans="1:2" ht="39.6">
      <c r="A81" s="223" t="str">
        <f>Zusammenfassung!A76</f>
        <v>Digestif | Grippeimpfung by DREIGANG | 4 cl | Bio
&gt; Rum-Ingwer-Limette</v>
      </c>
      <c r="B81" s="224">
        <f>'Eure Boxen'!H82</f>
        <v>0</v>
      </c>
    </row>
    <row r="82" spans="1:2" ht="39.6">
      <c r="A82" s="223" t="str">
        <f>Zusammenfassung!A77</f>
        <v>Digestif | Grippeimpfung by DREIGANG | 4 cl | Bio
&gt; Tequila-Orange-Zimt</v>
      </c>
      <c r="B82" s="224">
        <f>'Eure Boxen'!H83</f>
        <v>0</v>
      </c>
    </row>
    <row r="83" spans="1:2" ht="39.6">
      <c r="A83" s="223" t="str">
        <f>Zusammenfassung!A78</f>
        <v>Digestif | Grippeimpfung by DREIGANG | 4 cl | Bio
&gt; Gin-Ingwer-Limette</v>
      </c>
      <c r="B83" s="224">
        <f>'Eure Boxen'!H84</f>
        <v>0</v>
      </c>
    </row>
    <row r="84" spans="1:2">
      <c r="A84" s="223" t="str">
        <f>Zusammenfassung!A79</f>
        <v>Le Tribute Olive Lemonade | 0,2 L</v>
      </c>
      <c r="B84" s="224">
        <f>'Eure Boxen'!H85</f>
        <v>0</v>
      </c>
    </row>
    <row r="85" spans="1:2">
      <c r="A85" s="223" t="str">
        <f>Zusammenfassung!A80</f>
        <v>Tonic | Dr. Polidori | Cucumber Tonic | 0,2 l</v>
      </c>
      <c r="B85" s="224">
        <f>'Eure Boxen'!H86</f>
        <v>0</v>
      </c>
    </row>
    <row r="86" spans="1:2">
      <c r="A86" s="223" t="str">
        <f>Zusammenfassung!A81</f>
        <v>Tonic | Aqua Monaco | vegan &amp; klimaneutral | 0,23 l</v>
      </c>
      <c r="B86" s="224">
        <f>'Eure Boxen'!H87</f>
        <v>0</v>
      </c>
    </row>
  </sheetData>
  <pageMargins left="0.7" right="0.7" top="0.78740157499999996" bottom="0.78740157499999996" header="0.3" footer="0.3"/>
  <pageSetup paperSize="9" scale="1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3014" r:id="rId4" name="Button 6">
              <controlPr defaultSize="0" print="0" autoFill="0" autoPict="0" macro="[0]!filter_box6">
                <anchor moveWithCells="1" sizeWithCells="1">
                  <from>
                    <xdr:col>3</xdr:col>
                    <xdr:colOff>441960</xdr:colOff>
                    <xdr:row>5</xdr:row>
                    <xdr:rowOff>30480</xdr:rowOff>
                  </from>
                  <to>
                    <xdr:col>5</xdr:col>
                    <xdr:colOff>784860</xdr:colOff>
                    <xdr:row>6</xdr:row>
                    <xdr:rowOff>0</xdr:rowOff>
                  </to>
                </anchor>
              </controlPr>
            </control>
          </mc:Choice>
        </mc:AlternateContent>
      </controls>
    </mc:Choice>
  </mc:AlternateContent>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1877-3DF7-425B-BDA7-F5F25E3A3C9E}">
  <sheetPr codeName="Tabelle6"/>
  <dimension ref="A1:B63"/>
  <sheetViews>
    <sheetView topLeftCell="A53" zoomScale="70" zoomScaleNormal="70" workbookViewId="0">
      <selection activeCell="D62" sqref="D62"/>
    </sheetView>
  </sheetViews>
  <sheetFormatPr baseColWidth="10" defaultRowHeight="19.8"/>
  <cols>
    <col min="1" max="1" width="55.44140625" style="22" customWidth="1"/>
    <col min="2" max="2" width="52.88671875" style="23" customWidth="1"/>
  </cols>
  <sheetData>
    <row r="1" spans="1:2">
      <c r="A1" s="24" t="s">
        <v>74</v>
      </c>
      <c r="B1" s="25"/>
    </row>
    <row r="2" spans="1:2">
      <c r="A2" s="24" t="s">
        <v>73</v>
      </c>
      <c r="B2" s="25">
        <f>Kostenübersicht!G2</f>
        <v>0</v>
      </c>
    </row>
    <row r="3" spans="1:2" ht="20.399999999999999">
      <c r="A3" s="15" t="s">
        <v>18</v>
      </c>
      <c r="B3" s="15"/>
    </row>
    <row r="4" spans="1:2" ht="59.4">
      <c r="A4" s="16" t="s">
        <v>19</v>
      </c>
      <c r="B4" s="17">
        <f>'Eure Boxen'!GY9</f>
        <v>0</v>
      </c>
    </row>
    <row r="5" spans="1:2" ht="39.6">
      <c r="A5" s="16" t="s">
        <v>20</v>
      </c>
      <c r="B5" s="17">
        <f>'Eure Boxen'!GY10</f>
        <v>0</v>
      </c>
    </row>
    <row r="6" spans="1:2" ht="39.6">
      <c r="A6" s="18" t="s">
        <v>21</v>
      </c>
      <c r="B6" s="19">
        <f>'Eure Boxen'!GY11</f>
        <v>0</v>
      </c>
    </row>
    <row r="7" spans="1:2" ht="39.6">
      <c r="A7" s="18" t="s">
        <v>22</v>
      </c>
      <c r="B7" s="19">
        <f>'Eure Boxen'!GY12</f>
        <v>0</v>
      </c>
    </row>
    <row r="8" spans="1:2" ht="59.4">
      <c r="A8" s="18" t="s">
        <v>23</v>
      </c>
      <c r="B8" s="19" t="e">
        <f>'Eure Boxen'!#REF!</f>
        <v>#REF!</v>
      </c>
    </row>
    <row r="9" spans="1:2">
      <c r="A9" s="18" t="s">
        <v>24</v>
      </c>
      <c r="B9" s="19" t="e">
        <f>'Eure Boxen'!#REF!</f>
        <v>#REF!</v>
      </c>
    </row>
    <row r="10" spans="1:2" ht="40.200000000000003" thickBot="1">
      <c r="A10" s="18" t="s">
        <v>25</v>
      </c>
      <c r="B10" s="19" t="e">
        <f>'Eure Boxen'!#REF!</f>
        <v>#REF!</v>
      </c>
    </row>
    <row r="11" spans="1:2" ht="21" thickBot="1">
      <c r="A11" s="20" t="s">
        <v>9</v>
      </c>
      <c r="B11" s="21"/>
    </row>
    <row r="12" spans="1:2">
      <c r="A12" s="18" t="s">
        <v>26</v>
      </c>
      <c r="B12" s="19">
        <f>'Eure Boxen'!GY14</f>
        <v>0</v>
      </c>
    </row>
    <row r="13" spans="1:2">
      <c r="A13" s="18" t="s">
        <v>27</v>
      </c>
      <c r="B13" s="19">
        <f>'Eure Boxen'!GY15</f>
        <v>0</v>
      </c>
    </row>
    <row r="14" spans="1:2" ht="39.6">
      <c r="A14" s="18" t="s">
        <v>28</v>
      </c>
      <c r="B14" s="19">
        <f>'Eure Boxen'!GY16</f>
        <v>0</v>
      </c>
    </row>
    <row r="15" spans="1:2">
      <c r="A15" s="18" t="s">
        <v>17</v>
      </c>
      <c r="B15" s="19">
        <f>'Eure Boxen'!GY17</f>
        <v>0</v>
      </c>
    </row>
    <row r="16" spans="1:2" ht="59.4">
      <c r="A16" s="18" t="s">
        <v>29</v>
      </c>
      <c r="B16" s="19">
        <f>'Eure Boxen'!GY24</f>
        <v>0</v>
      </c>
    </row>
    <row r="17" spans="1:2" ht="39.6">
      <c r="A17" s="18" t="s">
        <v>30</v>
      </c>
      <c r="B17" s="19">
        <f>'Eure Boxen'!GY25</f>
        <v>0</v>
      </c>
    </row>
    <row r="18" spans="1:2" ht="20.399999999999999" thickBot="1">
      <c r="A18" s="18" t="s">
        <v>31</v>
      </c>
      <c r="B18" s="19" t="e">
        <f>'Eure Boxen'!#REF!</f>
        <v>#REF!</v>
      </c>
    </row>
    <row r="19" spans="1:2" ht="21" thickBot="1">
      <c r="A19" s="20" t="s">
        <v>32</v>
      </c>
      <c r="B19" s="21"/>
    </row>
    <row r="20" spans="1:2">
      <c r="A20" s="18" t="s">
        <v>33</v>
      </c>
      <c r="B20" s="19" t="e">
        <f>'Eure Boxen'!#REF!</f>
        <v>#REF!</v>
      </c>
    </row>
    <row r="21" spans="1:2" ht="39.6">
      <c r="A21" s="18" t="s">
        <v>34</v>
      </c>
      <c r="B21" s="19">
        <f>'Eure Boxen'!GY37</f>
        <v>0</v>
      </c>
    </row>
    <row r="22" spans="1:2">
      <c r="A22" s="18" t="s">
        <v>35</v>
      </c>
      <c r="B22" s="19">
        <f>'Eure Boxen'!GY38</f>
        <v>0</v>
      </c>
    </row>
    <row r="23" spans="1:2">
      <c r="A23" s="18" t="s">
        <v>36</v>
      </c>
      <c r="B23" s="19" t="e">
        <f>'Eure Boxen'!#REF!</f>
        <v>#REF!</v>
      </c>
    </row>
    <row r="24" spans="1:2">
      <c r="A24" s="18" t="s">
        <v>6</v>
      </c>
      <c r="B24" s="19">
        <f>'Eure Boxen'!GY40</f>
        <v>0</v>
      </c>
    </row>
    <row r="25" spans="1:2">
      <c r="A25" s="18" t="s">
        <v>7</v>
      </c>
      <c r="B25" s="19">
        <f>'Eure Boxen'!GY43</f>
        <v>0</v>
      </c>
    </row>
    <row r="26" spans="1:2" ht="39.6">
      <c r="A26" s="18" t="s">
        <v>16</v>
      </c>
      <c r="B26" s="19" t="e">
        <f>'Eure Boxen'!#REF!</f>
        <v>#REF!</v>
      </c>
    </row>
    <row r="27" spans="1:2" ht="39.6">
      <c r="A27" s="18" t="s">
        <v>37</v>
      </c>
      <c r="B27" s="19" t="e">
        <f>'Eure Boxen'!#REF!</f>
        <v>#REF!</v>
      </c>
    </row>
    <row r="28" spans="1:2" ht="39.6">
      <c r="A28" s="18" t="s">
        <v>38</v>
      </c>
      <c r="B28" s="19">
        <f>'Eure Boxen'!GY44</f>
        <v>0</v>
      </c>
    </row>
    <row r="29" spans="1:2" ht="39.6">
      <c r="A29" s="18" t="s">
        <v>39</v>
      </c>
      <c r="B29" s="19">
        <f>'Eure Boxen'!GY45</f>
        <v>0</v>
      </c>
    </row>
    <row r="30" spans="1:2">
      <c r="A30" s="18" t="s">
        <v>40</v>
      </c>
      <c r="B30" s="19">
        <f>'Eure Boxen'!GY46</f>
        <v>0</v>
      </c>
    </row>
    <row r="31" spans="1:2" ht="39.6">
      <c r="A31" s="18" t="s">
        <v>41</v>
      </c>
      <c r="B31" s="19">
        <f>'Eure Boxen'!GY51</f>
        <v>0</v>
      </c>
    </row>
    <row r="32" spans="1:2" ht="40.200000000000003" thickBot="1">
      <c r="A32" s="18" t="s">
        <v>42</v>
      </c>
      <c r="B32" s="19">
        <f>'Eure Boxen'!GY57</f>
        <v>0</v>
      </c>
    </row>
    <row r="33" spans="1:2" ht="21" thickBot="1">
      <c r="A33" s="20" t="s">
        <v>43</v>
      </c>
      <c r="B33" s="21"/>
    </row>
    <row r="34" spans="1:2">
      <c r="A34" s="18" t="s">
        <v>44</v>
      </c>
      <c r="B34" s="19">
        <f>'Eure Boxen'!GY67</f>
        <v>0</v>
      </c>
    </row>
    <row r="35" spans="1:2" ht="39.6">
      <c r="A35" s="18" t="s">
        <v>45</v>
      </c>
      <c r="B35" s="19">
        <f>'Eure Boxen'!GY69</f>
        <v>0</v>
      </c>
    </row>
    <row r="36" spans="1:2" ht="39.6">
      <c r="A36" s="18" t="s">
        <v>46</v>
      </c>
      <c r="B36" s="19">
        <f>'Eure Boxen'!GY59</f>
        <v>0</v>
      </c>
    </row>
    <row r="37" spans="1:2" ht="39.6">
      <c r="A37" s="18" t="s">
        <v>47</v>
      </c>
      <c r="B37" s="19">
        <f>'Eure Boxen'!GY60</f>
        <v>0</v>
      </c>
    </row>
    <row r="38" spans="1:2" ht="39.6">
      <c r="A38" s="18" t="s">
        <v>48</v>
      </c>
      <c r="B38" s="19">
        <f>'Eure Boxen'!GY61</f>
        <v>0</v>
      </c>
    </row>
    <row r="39" spans="1:2" ht="20.399999999999999" thickBot="1">
      <c r="A39" s="18" t="s">
        <v>49</v>
      </c>
      <c r="B39" s="19" t="e">
        <f>'Eure Boxen'!#REF!</f>
        <v>#REF!</v>
      </c>
    </row>
    <row r="40" spans="1:2" ht="21" thickBot="1">
      <c r="A40" s="20" t="s">
        <v>68</v>
      </c>
      <c r="B40" s="21"/>
    </row>
    <row r="41" spans="1:2" ht="39.6">
      <c r="A41" s="18" t="s">
        <v>50</v>
      </c>
      <c r="B41" s="26" t="e">
        <f>'Eure Boxen'!#REF!</f>
        <v>#REF!</v>
      </c>
    </row>
    <row r="42" spans="1:2" ht="39.6">
      <c r="A42" s="18" t="s">
        <v>51</v>
      </c>
      <c r="B42" s="19">
        <f>'Eure Boxen'!GY71</f>
        <v>0</v>
      </c>
    </row>
    <row r="43" spans="1:2" ht="39.6">
      <c r="A43" s="18" t="s">
        <v>52</v>
      </c>
      <c r="B43" s="19">
        <f>'Eure Boxen'!GY74</f>
        <v>0</v>
      </c>
    </row>
    <row r="44" spans="1:2" ht="39.6">
      <c r="A44" s="18" t="s">
        <v>53</v>
      </c>
      <c r="B44" s="19">
        <f>'Eure Boxen'!GY75</f>
        <v>0</v>
      </c>
    </row>
    <row r="45" spans="1:2" ht="39.6">
      <c r="A45" s="18" t="s">
        <v>54</v>
      </c>
      <c r="B45" s="19" t="e">
        <f>'Eure Boxen'!#REF!</f>
        <v>#REF!</v>
      </c>
    </row>
    <row r="46" spans="1:2" ht="59.4">
      <c r="A46" s="18" t="s">
        <v>71</v>
      </c>
      <c r="B46" s="19" t="e">
        <f>'Eure Boxen'!#REF!</f>
        <v>#REF!</v>
      </c>
    </row>
    <row r="47" spans="1:2" ht="39.6">
      <c r="A47" s="18" t="s">
        <v>72</v>
      </c>
      <c r="B47" s="19" t="e">
        <f>'Eure Boxen'!#REF!</f>
        <v>#REF!</v>
      </c>
    </row>
    <row r="48" spans="1:2" ht="59.4">
      <c r="A48" s="18" t="s">
        <v>70</v>
      </c>
      <c r="B48" s="19" t="e">
        <f>'Eure Boxen'!#REF!</f>
        <v>#REF!</v>
      </c>
    </row>
    <row r="49" spans="1:2" ht="40.200000000000003" thickBot="1">
      <c r="A49" s="18" t="s">
        <v>69</v>
      </c>
      <c r="B49" s="19">
        <f>'Eure Boxen'!GY76</f>
        <v>0</v>
      </c>
    </row>
    <row r="50" spans="1:2" ht="21" thickBot="1">
      <c r="A50" s="20" t="s">
        <v>55</v>
      </c>
      <c r="B50" s="21"/>
    </row>
    <row r="51" spans="1:2">
      <c r="A51" s="18" t="s">
        <v>56</v>
      </c>
      <c r="B51" s="19">
        <f>'Eure Boxen'!GY78</f>
        <v>0</v>
      </c>
    </row>
    <row r="52" spans="1:2">
      <c r="A52" s="18" t="s">
        <v>57</v>
      </c>
      <c r="B52" s="19">
        <f>'Eure Boxen'!GY79</f>
        <v>0</v>
      </c>
    </row>
    <row r="53" spans="1:2" ht="20.399999999999999" thickBot="1">
      <c r="A53" s="18" t="s">
        <v>58</v>
      </c>
      <c r="B53" s="19">
        <f>'Eure Boxen'!GY80</f>
        <v>0</v>
      </c>
    </row>
    <row r="54" spans="1:2" ht="21" thickBot="1">
      <c r="A54" s="20" t="s">
        <v>59</v>
      </c>
      <c r="B54" s="21"/>
    </row>
    <row r="55" spans="1:2" ht="39.6">
      <c r="A55" s="18" t="s">
        <v>60</v>
      </c>
      <c r="B55" s="19">
        <f>'Eure Boxen'!GY82</f>
        <v>0</v>
      </c>
    </row>
    <row r="56" spans="1:2" ht="39.6">
      <c r="A56" s="18" t="s">
        <v>61</v>
      </c>
      <c r="B56" s="19" t="e">
        <f>'Eure Boxen'!#REF!</f>
        <v>#REF!</v>
      </c>
    </row>
    <row r="57" spans="1:2" ht="39.6">
      <c r="A57" s="18" t="s">
        <v>62</v>
      </c>
      <c r="B57" s="19" t="e">
        <f>'Eure Boxen'!#REF!</f>
        <v>#REF!</v>
      </c>
    </row>
    <row r="58" spans="1:2" ht="39.6">
      <c r="A58" s="18" t="s">
        <v>63</v>
      </c>
      <c r="B58" s="19" t="e">
        <f>'Eure Boxen'!#REF!</f>
        <v>#REF!</v>
      </c>
    </row>
    <row r="59" spans="1:2" ht="39.6">
      <c r="A59" s="18" t="s">
        <v>64</v>
      </c>
      <c r="B59" s="19" t="e">
        <f>'Eure Boxen'!#REF!</f>
        <v>#REF!</v>
      </c>
    </row>
    <row r="60" spans="1:2" ht="39.6">
      <c r="A60" s="18" t="s">
        <v>65</v>
      </c>
      <c r="B60" s="19" t="e">
        <f>'Eure Boxen'!#REF!</f>
        <v>#REF!</v>
      </c>
    </row>
    <row r="61" spans="1:2" ht="39.6">
      <c r="A61" s="18" t="s">
        <v>66</v>
      </c>
      <c r="B61" s="19">
        <f>'Eure Boxen'!GY83</f>
        <v>0</v>
      </c>
    </row>
    <row r="62" spans="1:2" ht="39.6">
      <c r="A62" s="18" t="s">
        <v>67</v>
      </c>
      <c r="B62" s="19" t="e">
        <f>'Eure Boxen'!#REF!</f>
        <v>#REF!</v>
      </c>
    </row>
    <row r="63" spans="1:2">
      <c r="A63" s="18"/>
      <c r="B63" s="19"/>
    </row>
  </sheetData>
  <sheetProtection selectLockedCells="1" selectUnlockedCells="1"/>
  <protectedRanges>
    <protectedRange algorithmName="SHA-512" hashValue="dj6OyDWKN3pafc4d3yW+3KqfjHDWYTJuJIC0BLsnPNNtDX4ewheoGcFGQkD1XruOELf+X3pl1ToIDeM/R4yxwQ==" saltValue="szGU50LkW5frk1koMu+kcQ==" spinCount="100000" sqref="A2" name="Formel Namen MA_1_1_1_3"/>
  </protectedRange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2D992-B4E0-4389-A23F-C18B09F452E4}">
  <sheetPr codeName="Tabelle21">
    <tabColor theme="4"/>
    <pageSetUpPr autoPageBreaks="0" fitToPage="1"/>
  </sheetPr>
  <dimension ref="A1:AMS94"/>
  <sheetViews>
    <sheetView showGridLines="0" showZeros="0" zoomScale="70" zoomScaleNormal="70" workbookViewId="0">
      <pane xSplit="2" ySplit="4" topLeftCell="C5" activePane="bottomRight" state="frozen"/>
      <selection pane="topRight" activeCell="C1" sqref="C1"/>
      <selection pane="bottomLeft" activeCell="A3" sqref="A3"/>
      <selection pane="bottomRight" activeCell="A29" sqref="A29"/>
    </sheetView>
  </sheetViews>
  <sheetFormatPr baseColWidth="10" defaultColWidth="9.109375" defaultRowHeight="14.4"/>
  <cols>
    <col min="1" max="1" width="105.44140625" style="288" customWidth="1"/>
    <col min="2" max="2" width="26" style="142" bestFit="1" customWidth="1"/>
    <col min="3" max="8" width="40.6640625" style="3" customWidth="1"/>
    <col min="9" max="17" width="25.6640625" style="84" customWidth="1"/>
    <col min="18" max="18" width="25.6640625" style="274" customWidth="1"/>
    <col min="19" max="33" width="25.6640625" style="258" customWidth="1"/>
    <col min="34" max="204" width="25.6640625" style="3" customWidth="1"/>
    <col min="205" max="207" width="25.6640625" style="46" customWidth="1"/>
    <col min="208" max="210" width="25.6640625" style="3" hidden="1" customWidth="1"/>
    <col min="211" max="212" width="25.6640625" style="46" customWidth="1"/>
    <col min="213" max="257" width="25.6640625" style="3" customWidth="1"/>
    <col min="258" max="16384" width="9.109375" style="1"/>
  </cols>
  <sheetData>
    <row r="1" spans="1:1033" ht="21.75" customHeight="1" thickBot="1">
      <c r="A1" s="301" t="s">
        <v>202</v>
      </c>
      <c r="B1" s="302"/>
      <c r="C1" s="305" t="s">
        <v>192</v>
      </c>
      <c r="D1" s="306"/>
      <c r="E1" s="306"/>
      <c r="F1" s="306"/>
      <c r="G1" s="306"/>
      <c r="H1" s="307"/>
      <c r="I1" s="83"/>
      <c r="J1" s="83"/>
      <c r="K1" s="83"/>
      <c r="L1" s="83"/>
      <c r="M1" s="83"/>
      <c r="N1" s="83"/>
      <c r="O1" s="83"/>
      <c r="P1" s="83"/>
      <c r="Q1" s="83"/>
      <c r="R1" s="83"/>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85"/>
      <c r="FE1" s="85"/>
      <c r="FF1" s="85"/>
      <c r="FG1" s="85"/>
      <c r="FH1" s="85"/>
      <c r="FI1" s="85"/>
      <c r="FJ1" s="85"/>
      <c r="FK1" s="85"/>
      <c r="FL1" s="85"/>
      <c r="FM1" s="85"/>
      <c r="FN1" s="85"/>
      <c r="FO1" s="85"/>
      <c r="FP1" s="85"/>
      <c r="FQ1" s="85"/>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7"/>
      <c r="GX1" s="87"/>
      <c r="GY1" s="87"/>
      <c r="GZ1" s="43"/>
      <c r="HA1" s="43"/>
      <c r="HB1" s="43"/>
      <c r="HC1" s="87"/>
      <c r="HD1" s="87"/>
      <c r="HE1" s="43"/>
      <c r="HF1" s="43"/>
      <c r="HG1" s="43"/>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1033" ht="72" customHeight="1">
      <c r="A2" s="303"/>
      <c r="B2" s="304"/>
      <c r="C2" s="308"/>
      <c r="D2" s="309"/>
      <c r="E2" s="309"/>
      <c r="F2" s="309"/>
      <c r="G2" s="309"/>
      <c r="H2" s="310"/>
      <c r="I2" s="255"/>
      <c r="J2" s="255"/>
      <c r="K2" s="255"/>
      <c r="L2" s="255"/>
      <c r="M2" s="255"/>
      <c r="N2" s="255"/>
      <c r="O2" s="255"/>
      <c r="P2" s="255"/>
      <c r="Q2" s="83"/>
      <c r="R2" s="83"/>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43"/>
      <c r="HA2" s="43"/>
      <c r="HB2" s="43"/>
      <c r="HC2" s="88"/>
      <c r="HD2" s="88"/>
      <c r="HE2" s="43"/>
      <c r="HF2" s="43"/>
      <c r="HG2" s="43"/>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1033" ht="21.6">
      <c r="A3" s="91"/>
      <c r="B3" s="140"/>
      <c r="C3" s="271" t="s">
        <v>83</v>
      </c>
      <c r="D3" s="272" t="s">
        <v>84</v>
      </c>
      <c r="E3" s="272" t="s">
        <v>85</v>
      </c>
      <c r="F3" s="271" t="s">
        <v>89</v>
      </c>
      <c r="G3" s="272" t="s">
        <v>90</v>
      </c>
      <c r="H3" s="273" t="s">
        <v>91</v>
      </c>
      <c r="I3" s="255"/>
      <c r="J3" s="255"/>
      <c r="K3" s="255"/>
      <c r="L3" s="255"/>
      <c r="M3" s="255"/>
      <c r="N3" s="255"/>
      <c r="O3" s="255"/>
      <c r="P3" s="255"/>
      <c r="Q3" s="83"/>
      <c r="R3" s="83"/>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43"/>
      <c r="HA3" s="43"/>
      <c r="HB3" s="43"/>
      <c r="HC3" s="88"/>
      <c r="HD3" s="88"/>
      <c r="HE3" s="43"/>
      <c r="HF3" s="43"/>
      <c r="HG3" s="43"/>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1033" s="5" customFormat="1" ht="18.600000000000001">
      <c r="A4" s="234" t="s">
        <v>1</v>
      </c>
      <c r="B4" s="141" t="s">
        <v>5</v>
      </c>
      <c r="C4" s="78">
        <f t="shared" ref="C4:H4" si="0">J94</f>
        <v>0</v>
      </c>
      <c r="D4" s="78">
        <f t="shared" si="0"/>
        <v>0</v>
      </c>
      <c r="E4" s="78">
        <f t="shared" si="0"/>
        <v>0</v>
      </c>
      <c r="F4" s="78">
        <f t="shared" si="0"/>
        <v>0</v>
      </c>
      <c r="G4" s="78">
        <f t="shared" si="0"/>
        <v>0</v>
      </c>
      <c r="H4" s="262">
        <f t="shared" si="0"/>
        <v>0</v>
      </c>
      <c r="I4" s="84">
        <f>'Adressdaten der TeilnehmerInnen'!$C6</f>
        <v>0</v>
      </c>
      <c r="J4" s="84">
        <f>'Adressdaten der TeilnehmerInnen'!$C7</f>
        <v>0</v>
      </c>
      <c r="K4" s="84">
        <f>'Adressdaten der TeilnehmerInnen'!$C8</f>
        <v>0</v>
      </c>
      <c r="L4" s="84">
        <f>'Adressdaten der TeilnehmerInnen'!$C9</f>
        <v>0</v>
      </c>
      <c r="M4" s="84">
        <f>'Adressdaten der TeilnehmerInnen'!$C10</f>
        <v>0</v>
      </c>
      <c r="N4" s="84">
        <f>'Adressdaten der TeilnehmerInnen'!$C11</f>
        <v>0</v>
      </c>
      <c r="O4" s="84">
        <f>'Adressdaten der TeilnehmerInnen'!$C12</f>
        <v>0</v>
      </c>
      <c r="P4" s="84">
        <f>'Adressdaten der TeilnehmerInnen'!$C13</f>
        <v>0</v>
      </c>
      <c r="Q4" s="84">
        <f>'Adressdaten der TeilnehmerInnen'!$C14</f>
        <v>0</v>
      </c>
      <c r="R4" s="84">
        <f>'Adressdaten der TeilnehmerInnen'!$C15</f>
        <v>0</v>
      </c>
      <c r="S4" s="257">
        <f>'Adressdaten der TeilnehmerInnen'!$C16</f>
        <v>0</v>
      </c>
      <c r="T4" s="257">
        <f>'Adressdaten der TeilnehmerInnen'!$C17</f>
        <v>0</v>
      </c>
      <c r="U4" s="257">
        <f>'Adressdaten der TeilnehmerInnen'!$C18</f>
        <v>0</v>
      </c>
      <c r="V4" s="257">
        <f>'Adressdaten der TeilnehmerInnen'!$C19</f>
        <v>0</v>
      </c>
      <c r="W4" s="257">
        <f>'Adressdaten der TeilnehmerInnen'!$C20</f>
        <v>0</v>
      </c>
      <c r="X4" s="257">
        <f>'Adressdaten der TeilnehmerInnen'!$C21</f>
        <v>0</v>
      </c>
      <c r="Y4" s="257">
        <f>'Adressdaten der TeilnehmerInnen'!$C22</f>
        <v>0</v>
      </c>
      <c r="Z4" s="257">
        <f>'Adressdaten der TeilnehmerInnen'!$C23</f>
        <v>0</v>
      </c>
      <c r="AA4" s="257">
        <f>'Adressdaten der TeilnehmerInnen'!$C24</f>
        <v>0</v>
      </c>
      <c r="AB4" s="257">
        <f>'Adressdaten der TeilnehmerInnen'!$C25</f>
        <v>0</v>
      </c>
      <c r="AC4" s="257">
        <f>'Adressdaten der TeilnehmerInnen'!$C26</f>
        <v>0</v>
      </c>
      <c r="AD4" s="257">
        <f>'Adressdaten der TeilnehmerInnen'!$C27</f>
        <v>0</v>
      </c>
      <c r="AE4" s="257">
        <f>'Adressdaten der TeilnehmerInnen'!$C28</f>
        <v>0</v>
      </c>
      <c r="AF4" s="257">
        <f>'Adressdaten der TeilnehmerInnen'!$C29</f>
        <v>0</v>
      </c>
      <c r="AG4" s="257">
        <f>'Adressdaten der TeilnehmerInnen'!$C30</f>
        <v>0</v>
      </c>
      <c r="AH4" s="63">
        <f>'Adressdaten der TeilnehmerInnen'!$C31</f>
        <v>0</v>
      </c>
      <c r="AI4" s="63">
        <f>'Adressdaten der TeilnehmerInnen'!$C32</f>
        <v>0</v>
      </c>
      <c r="AJ4" s="63">
        <f>'Adressdaten der TeilnehmerInnen'!$C33</f>
        <v>0</v>
      </c>
      <c r="AK4" s="63">
        <f>'Adressdaten der TeilnehmerInnen'!$C34</f>
        <v>0</v>
      </c>
      <c r="AL4" s="63">
        <f>'Adressdaten der TeilnehmerInnen'!$C35</f>
        <v>0</v>
      </c>
      <c r="AM4" s="63">
        <f>'Adressdaten der TeilnehmerInnen'!$C36</f>
        <v>0</v>
      </c>
      <c r="AN4" s="63">
        <f>'Adressdaten der TeilnehmerInnen'!$C37</f>
        <v>0</v>
      </c>
      <c r="AO4" s="63">
        <f>'Adressdaten der TeilnehmerInnen'!$C38</f>
        <v>0</v>
      </c>
      <c r="AP4" s="63">
        <f>'Adressdaten der TeilnehmerInnen'!$C39</f>
        <v>0</v>
      </c>
      <c r="AQ4" s="63">
        <f>'Adressdaten der TeilnehmerInnen'!$C40</f>
        <v>0</v>
      </c>
      <c r="AR4" s="63">
        <f>'Adressdaten der TeilnehmerInnen'!$C41</f>
        <v>0</v>
      </c>
      <c r="AS4" s="63">
        <f>'Adressdaten der TeilnehmerInnen'!$C42</f>
        <v>0</v>
      </c>
      <c r="AT4" s="63">
        <f>'Adressdaten der TeilnehmerInnen'!$C43</f>
        <v>0</v>
      </c>
      <c r="AU4" s="63">
        <f>'Adressdaten der TeilnehmerInnen'!$C44</f>
        <v>0</v>
      </c>
      <c r="AV4" s="63">
        <f>'Adressdaten der TeilnehmerInnen'!$C45</f>
        <v>0</v>
      </c>
      <c r="AW4" s="63">
        <f>'Adressdaten der TeilnehmerInnen'!$C46</f>
        <v>0</v>
      </c>
      <c r="AX4" s="63">
        <f>'Adressdaten der TeilnehmerInnen'!$C47</f>
        <v>0</v>
      </c>
      <c r="AY4" s="63">
        <f>'Adressdaten der TeilnehmerInnen'!$C48</f>
        <v>0</v>
      </c>
      <c r="AZ4" s="63">
        <f>'Adressdaten der TeilnehmerInnen'!$C49</f>
        <v>0</v>
      </c>
      <c r="BA4" s="63">
        <f>'Adressdaten der TeilnehmerInnen'!$C50</f>
        <v>0</v>
      </c>
      <c r="BB4" s="63">
        <f>'Adressdaten der TeilnehmerInnen'!$C51</f>
        <v>0</v>
      </c>
      <c r="BC4" s="63">
        <f>'Adressdaten der TeilnehmerInnen'!$C52</f>
        <v>0</v>
      </c>
      <c r="BD4" s="63">
        <f>'Adressdaten der TeilnehmerInnen'!$C53</f>
        <v>0</v>
      </c>
      <c r="BE4" s="63">
        <f>'Adressdaten der TeilnehmerInnen'!$C54</f>
        <v>0</v>
      </c>
      <c r="BF4" s="63">
        <f>'Adressdaten der TeilnehmerInnen'!$C55</f>
        <v>0</v>
      </c>
      <c r="BG4" s="63">
        <f>'Adressdaten der TeilnehmerInnen'!$C56</f>
        <v>0</v>
      </c>
      <c r="BH4" s="63">
        <f>'Adressdaten der TeilnehmerInnen'!$C57</f>
        <v>0</v>
      </c>
      <c r="BI4" s="63">
        <f>'Adressdaten der TeilnehmerInnen'!$C58</f>
        <v>0</v>
      </c>
      <c r="BJ4" s="63">
        <f>'Adressdaten der TeilnehmerInnen'!$C59</f>
        <v>0</v>
      </c>
      <c r="BK4" s="63">
        <f>'Adressdaten der TeilnehmerInnen'!$C60</f>
        <v>0</v>
      </c>
      <c r="BL4" s="63">
        <f>'Adressdaten der TeilnehmerInnen'!$C61</f>
        <v>0</v>
      </c>
      <c r="BM4" s="63">
        <f>'Adressdaten der TeilnehmerInnen'!$C62</f>
        <v>0</v>
      </c>
      <c r="BN4" s="63">
        <f>'Adressdaten der TeilnehmerInnen'!$C63</f>
        <v>0</v>
      </c>
      <c r="BO4" s="63">
        <f>'Adressdaten der TeilnehmerInnen'!$C64</f>
        <v>0</v>
      </c>
      <c r="BP4" s="63">
        <f>'Adressdaten der TeilnehmerInnen'!$C65</f>
        <v>0</v>
      </c>
      <c r="BQ4" s="63">
        <f>'Adressdaten der TeilnehmerInnen'!$C66</f>
        <v>0</v>
      </c>
      <c r="BR4" s="63">
        <f>'Adressdaten der TeilnehmerInnen'!$C67</f>
        <v>0</v>
      </c>
      <c r="BS4" s="63">
        <f>'Adressdaten der TeilnehmerInnen'!$C68</f>
        <v>0</v>
      </c>
      <c r="BT4" s="63">
        <f>'Adressdaten der TeilnehmerInnen'!$C69</f>
        <v>0</v>
      </c>
      <c r="BU4" s="63">
        <f>'Adressdaten der TeilnehmerInnen'!$C70</f>
        <v>0</v>
      </c>
      <c r="BV4" s="63">
        <f>'Adressdaten der TeilnehmerInnen'!$C71</f>
        <v>0</v>
      </c>
      <c r="BW4" s="63">
        <f>'Adressdaten der TeilnehmerInnen'!$C72</f>
        <v>0</v>
      </c>
      <c r="BX4" s="63">
        <f>'Adressdaten der TeilnehmerInnen'!$C73</f>
        <v>0</v>
      </c>
      <c r="BY4" s="63">
        <f>'Adressdaten der TeilnehmerInnen'!$C74</f>
        <v>0</v>
      </c>
      <c r="BZ4" s="63">
        <f>'Adressdaten der TeilnehmerInnen'!$C75</f>
        <v>0</v>
      </c>
      <c r="CA4" s="63">
        <f>'Adressdaten der TeilnehmerInnen'!$C76</f>
        <v>0</v>
      </c>
      <c r="CB4" s="63">
        <f>'Adressdaten der TeilnehmerInnen'!$C77</f>
        <v>0</v>
      </c>
      <c r="CC4" s="63">
        <f>'Adressdaten der TeilnehmerInnen'!$C78</f>
        <v>0</v>
      </c>
      <c r="CD4" s="63">
        <f>'Adressdaten der TeilnehmerInnen'!$C79</f>
        <v>0</v>
      </c>
      <c r="CE4" s="63">
        <f>'Adressdaten der TeilnehmerInnen'!$C80</f>
        <v>0</v>
      </c>
      <c r="CF4" s="63">
        <f>'Adressdaten der TeilnehmerInnen'!$C81</f>
        <v>0</v>
      </c>
      <c r="CG4" s="63">
        <f>'Adressdaten der TeilnehmerInnen'!$C82</f>
        <v>0</v>
      </c>
      <c r="CH4" s="63">
        <f>'Adressdaten der TeilnehmerInnen'!$C83</f>
        <v>0</v>
      </c>
      <c r="CI4" s="63">
        <f>'Adressdaten der TeilnehmerInnen'!$C84</f>
        <v>0</v>
      </c>
      <c r="CJ4" s="63">
        <f>'Adressdaten der TeilnehmerInnen'!$C85</f>
        <v>0</v>
      </c>
      <c r="CK4" s="63">
        <f>'Adressdaten der TeilnehmerInnen'!$C86</f>
        <v>0</v>
      </c>
      <c r="CL4" s="63">
        <f>'Adressdaten der TeilnehmerInnen'!$C87</f>
        <v>0</v>
      </c>
      <c r="CM4" s="63">
        <f>'Adressdaten der TeilnehmerInnen'!$C88</f>
        <v>0</v>
      </c>
      <c r="CN4" s="63">
        <f>'Adressdaten der TeilnehmerInnen'!$C89</f>
        <v>0</v>
      </c>
      <c r="CO4" s="63">
        <f>'Adressdaten der TeilnehmerInnen'!$C90</f>
        <v>0</v>
      </c>
      <c r="CP4" s="63">
        <f>'Adressdaten der TeilnehmerInnen'!$C91</f>
        <v>0</v>
      </c>
      <c r="CQ4" s="63">
        <f>'Adressdaten der TeilnehmerInnen'!$C92</f>
        <v>0</v>
      </c>
      <c r="CR4" s="63">
        <f>'Adressdaten der TeilnehmerInnen'!$C93</f>
        <v>0</v>
      </c>
      <c r="CS4" s="63">
        <f>'Adressdaten der TeilnehmerInnen'!$C94</f>
        <v>0</v>
      </c>
      <c r="CT4" s="63">
        <f>'Adressdaten der TeilnehmerInnen'!$C95</f>
        <v>0</v>
      </c>
      <c r="CU4" s="63">
        <f>'Adressdaten der TeilnehmerInnen'!$C96</f>
        <v>0</v>
      </c>
      <c r="CV4" s="63">
        <f>'Adressdaten der TeilnehmerInnen'!$C97</f>
        <v>0</v>
      </c>
      <c r="CW4" s="63">
        <f>'Adressdaten der TeilnehmerInnen'!$C98</f>
        <v>0</v>
      </c>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row>
    <row r="5" spans="1:1033" s="44" customFormat="1">
      <c r="A5" s="281" t="s">
        <v>227</v>
      </c>
      <c r="B5" s="238"/>
      <c r="C5" s="144"/>
      <c r="I5" s="84"/>
      <c r="J5" s="84"/>
      <c r="K5" s="84"/>
      <c r="L5" s="84"/>
      <c r="M5" s="84"/>
      <c r="N5" s="84"/>
      <c r="O5" s="84"/>
      <c r="P5" s="84"/>
      <c r="Q5" s="84"/>
      <c r="R5" s="274"/>
      <c r="S5" s="258"/>
      <c r="T5" s="258"/>
      <c r="U5" s="258"/>
      <c r="V5" s="257"/>
      <c r="W5" s="257"/>
      <c r="X5" s="257"/>
      <c r="Y5" s="257"/>
      <c r="Z5" s="257"/>
      <c r="AA5" s="257"/>
      <c r="AB5" s="257"/>
      <c r="AC5" s="257"/>
      <c r="AD5" s="257"/>
      <c r="AE5" s="257"/>
      <c r="AF5" s="257"/>
      <c r="AG5" s="257"/>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row>
    <row r="6" spans="1:1033">
      <c r="A6" s="275" t="s">
        <v>244</v>
      </c>
      <c r="B6" s="239">
        <v>6.9</v>
      </c>
      <c r="C6" s="60"/>
      <c r="D6" s="60"/>
      <c r="E6" s="60"/>
      <c r="F6" s="60"/>
      <c r="G6" s="60"/>
      <c r="H6" s="60"/>
      <c r="I6" s="84">
        <f>SUM(C6:H6)</f>
        <v>0</v>
      </c>
      <c r="J6" s="84">
        <f t="shared" ref="J6:O7" si="1">$B6*C6</f>
        <v>0</v>
      </c>
      <c r="K6" s="84">
        <f t="shared" si="1"/>
        <v>0</v>
      </c>
      <c r="L6" s="84">
        <f t="shared" si="1"/>
        <v>0</v>
      </c>
      <c r="M6" s="84">
        <f t="shared" si="1"/>
        <v>0</v>
      </c>
      <c r="N6" s="84">
        <f t="shared" si="1"/>
        <v>0</v>
      </c>
      <c r="O6" s="84">
        <f t="shared" si="1"/>
        <v>0</v>
      </c>
      <c r="V6" s="257"/>
      <c r="W6" s="257"/>
      <c r="X6" s="257"/>
      <c r="Y6" s="257"/>
      <c r="Z6" s="257"/>
      <c r="AA6" s="257"/>
      <c r="AB6" s="257"/>
      <c r="AC6" s="257"/>
      <c r="AD6" s="257"/>
      <c r="AE6" s="257"/>
      <c r="AF6" s="257"/>
      <c r="AG6" s="257"/>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GW6" s="3"/>
      <c r="GX6" s="3"/>
      <c r="GY6" s="3"/>
      <c r="HC6" s="3"/>
      <c r="HD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c r="AML6" s="3"/>
      <c r="AMM6" s="3"/>
      <c r="AMN6" s="3"/>
      <c r="AMO6" s="3"/>
      <c r="AMP6" s="3"/>
      <c r="AMQ6" s="3"/>
      <c r="AMR6" s="3"/>
      <c r="AMS6" s="3"/>
    </row>
    <row r="7" spans="1:1033" ht="15" thickBot="1">
      <c r="A7" s="277" t="s">
        <v>239</v>
      </c>
      <c r="B7" s="240">
        <v>6.9</v>
      </c>
      <c r="C7" s="237"/>
      <c r="D7" s="237"/>
      <c r="E7" s="237"/>
      <c r="F7" s="237"/>
      <c r="G7" s="237"/>
      <c r="H7" s="263"/>
      <c r="I7" s="84">
        <f t="shared" ref="I7:I75" si="2">SUM(C7:H7)</f>
        <v>0</v>
      </c>
      <c r="J7" s="84">
        <f t="shared" si="1"/>
        <v>0</v>
      </c>
      <c r="K7" s="84">
        <f t="shared" si="1"/>
        <v>0</v>
      </c>
      <c r="L7" s="84">
        <f t="shared" si="1"/>
        <v>0</v>
      </c>
      <c r="M7" s="84">
        <f t="shared" si="1"/>
        <v>0</v>
      </c>
      <c r="N7" s="84">
        <f t="shared" si="1"/>
        <v>0</v>
      </c>
      <c r="O7" s="84">
        <f t="shared" si="1"/>
        <v>0</v>
      </c>
      <c r="V7" s="257"/>
      <c r="W7" s="257"/>
      <c r="X7" s="257"/>
      <c r="Y7" s="257"/>
      <c r="Z7" s="257"/>
      <c r="AA7" s="257"/>
      <c r="AB7" s="257"/>
      <c r="AC7" s="257"/>
      <c r="AD7" s="257"/>
      <c r="AE7" s="257"/>
      <c r="AF7" s="257"/>
      <c r="AG7" s="257"/>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GW7" s="3"/>
      <c r="GX7" s="3"/>
      <c r="GY7" s="3"/>
      <c r="HC7" s="3"/>
      <c r="HD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c r="AMM7" s="3"/>
      <c r="AMN7" s="3"/>
      <c r="AMO7" s="3"/>
      <c r="AMP7" s="3"/>
      <c r="AMQ7" s="3"/>
      <c r="AMR7" s="3"/>
      <c r="AMS7" s="3"/>
    </row>
    <row r="8" spans="1:1033" s="56" customFormat="1" ht="15" thickBot="1">
      <c r="A8" s="281" t="s">
        <v>228</v>
      </c>
      <c r="B8" s="241"/>
      <c r="C8" s="61"/>
      <c r="D8" s="61"/>
      <c r="E8" s="61"/>
      <c r="F8" s="61"/>
      <c r="G8" s="61"/>
      <c r="H8" s="264"/>
      <c r="I8" s="84"/>
      <c r="J8" s="84"/>
      <c r="K8" s="84"/>
      <c r="L8" s="84"/>
      <c r="M8" s="84"/>
      <c r="N8" s="84"/>
      <c r="O8" s="84"/>
      <c r="P8" s="84"/>
      <c r="Q8" s="84"/>
      <c r="R8" s="274"/>
      <c r="S8" s="258"/>
      <c r="T8" s="258"/>
      <c r="U8" s="258"/>
      <c r="V8" s="259"/>
      <c r="W8" s="259"/>
      <c r="X8" s="259"/>
      <c r="Y8" s="259"/>
      <c r="Z8" s="259"/>
      <c r="AA8" s="259"/>
      <c r="AB8" s="259"/>
      <c r="AC8" s="259"/>
      <c r="AD8" s="259"/>
      <c r="AE8" s="259"/>
      <c r="AF8" s="259"/>
      <c r="AG8" s="259"/>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8"/>
    </row>
    <row r="9" spans="1:1033">
      <c r="A9" s="275" t="s">
        <v>245</v>
      </c>
      <c r="B9" s="239">
        <v>8.4</v>
      </c>
      <c r="C9" s="60"/>
      <c r="D9" s="60"/>
      <c r="E9" s="60"/>
      <c r="F9" s="60"/>
      <c r="G9" s="60"/>
      <c r="H9" s="60"/>
      <c r="I9" s="84">
        <f t="shared" si="2"/>
        <v>0</v>
      </c>
      <c r="J9" s="84">
        <f t="shared" ref="J9:O12" si="3">$B9*C9</f>
        <v>0</v>
      </c>
      <c r="K9" s="84">
        <f t="shared" si="3"/>
        <v>0</v>
      </c>
      <c r="L9" s="84">
        <f t="shared" si="3"/>
        <v>0</v>
      </c>
      <c r="M9" s="84">
        <f t="shared" si="3"/>
        <v>0</v>
      </c>
      <c r="N9" s="84">
        <f t="shared" si="3"/>
        <v>0</v>
      </c>
      <c r="O9" s="84">
        <f t="shared" si="3"/>
        <v>0</v>
      </c>
      <c r="V9" s="257"/>
      <c r="W9" s="257"/>
      <c r="X9" s="257"/>
      <c r="Y9" s="257"/>
      <c r="Z9" s="257"/>
      <c r="AA9" s="257"/>
      <c r="AB9" s="257"/>
      <c r="AC9" s="257"/>
      <c r="AD9" s="257"/>
      <c r="AE9" s="257"/>
      <c r="AF9" s="257"/>
      <c r="AG9" s="257"/>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GW9" s="3"/>
      <c r="GX9" s="3"/>
      <c r="GY9" s="3"/>
      <c r="GZ9" s="3">
        <f t="shared" ref="GZ9:GZ18" si="4">B9</f>
        <v>8.4</v>
      </c>
      <c r="HA9" s="3">
        <f>GY9*GZ9</f>
        <v>0</v>
      </c>
      <c r="HC9" s="3"/>
      <c r="HD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c r="AML9" s="3"/>
      <c r="AMM9" s="3"/>
      <c r="AMN9" s="3"/>
      <c r="AMO9" s="3"/>
      <c r="AMP9" s="3"/>
      <c r="AMQ9" s="3"/>
      <c r="AMR9" s="3"/>
      <c r="AMS9" s="3"/>
    </row>
    <row r="10" spans="1:1033">
      <c r="A10" s="277" t="s">
        <v>246</v>
      </c>
      <c r="B10" s="242">
        <v>7.9</v>
      </c>
      <c r="C10" s="237"/>
      <c r="D10" s="237"/>
      <c r="E10" s="237"/>
      <c r="F10" s="237"/>
      <c r="G10" s="237"/>
      <c r="H10" s="263"/>
      <c r="I10" s="84">
        <f t="shared" si="2"/>
        <v>0</v>
      </c>
      <c r="J10" s="84">
        <f t="shared" si="3"/>
        <v>0</v>
      </c>
      <c r="K10" s="84">
        <f t="shared" si="3"/>
        <v>0</v>
      </c>
      <c r="L10" s="84">
        <f t="shared" si="3"/>
        <v>0</v>
      </c>
      <c r="M10" s="84">
        <f t="shared" si="3"/>
        <v>0</v>
      </c>
      <c r="N10" s="84">
        <f t="shared" si="3"/>
        <v>0</v>
      </c>
      <c r="O10" s="84">
        <f t="shared" si="3"/>
        <v>0</v>
      </c>
      <c r="V10" s="257"/>
      <c r="W10" s="257"/>
      <c r="X10" s="257"/>
      <c r="Y10" s="257"/>
      <c r="Z10" s="257"/>
      <c r="AA10" s="257"/>
      <c r="AB10" s="257"/>
      <c r="AC10" s="257"/>
      <c r="AD10" s="257"/>
      <c r="AE10" s="257"/>
      <c r="AF10" s="257"/>
      <c r="AG10" s="257"/>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v>5</v>
      </c>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GW10" s="3"/>
      <c r="GX10" s="3"/>
      <c r="GY10" s="3"/>
      <c r="GZ10" s="3">
        <f t="shared" si="4"/>
        <v>7.9</v>
      </c>
      <c r="HA10" s="3">
        <f t="shared" ref="HA10:HA12" si="5">GY10*GZ10</f>
        <v>0</v>
      </c>
      <c r="HC10" s="3"/>
      <c r="HD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c r="AML10" s="3"/>
      <c r="AMM10" s="3"/>
      <c r="AMN10" s="3"/>
      <c r="AMO10" s="3"/>
      <c r="AMP10" s="3"/>
      <c r="AMQ10" s="3"/>
      <c r="AMR10" s="3"/>
      <c r="AMS10" s="3"/>
    </row>
    <row r="11" spans="1:1033">
      <c r="A11" s="275" t="s">
        <v>247</v>
      </c>
      <c r="B11" s="239">
        <v>7.9</v>
      </c>
      <c r="C11" s="60"/>
      <c r="D11" s="60"/>
      <c r="E11" s="60"/>
      <c r="F11" s="60"/>
      <c r="G11" s="60"/>
      <c r="H11" s="60"/>
      <c r="I11" s="84">
        <f t="shared" si="2"/>
        <v>0</v>
      </c>
      <c r="J11" s="84">
        <f t="shared" si="3"/>
        <v>0</v>
      </c>
      <c r="K11" s="84">
        <f t="shared" si="3"/>
        <v>0</v>
      </c>
      <c r="L11" s="84">
        <f t="shared" si="3"/>
        <v>0</v>
      </c>
      <c r="M11" s="84">
        <f t="shared" si="3"/>
        <v>0</v>
      </c>
      <c r="N11" s="84">
        <f t="shared" si="3"/>
        <v>0</v>
      </c>
      <c r="O11" s="84">
        <f t="shared" si="3"/>
        <v>0</v>
      </c>
      <c r="V11" s="257"/>
      <c r="W11" s="257"/>
      <c r="X11" s="257"/>
      <c r="Y11" s="257"/>
      <c r="Z11" s="257"/>
      <c r="AA11" s="257"/>
      <c r="AB11" s="257"/>
      <c r="AC11" s="257"/>
      <c r="AD11" s="257"/>
      <c r="AE11" s="257"/>
      <c r="AF11" s="257"/>
      <c r="AG11" s="257"/>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GW11" s="3"/>
      <c r="GX11" s="3"/>
      <c r="GY11" s="3"/>
      <c r="GZ11" s="3">
        <f t="shared" si="4"/>
        <v>7.9</v>
      </c>
      <c r="HA11" s="3">
        <f t="shared" si="5"/>
        <v>0</v>
      </c>
      <c r="HC11" s="3"/>
      <c r="HD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row>
    <row r="12" spans="1:1033" ht="15" thickBot="1">
      <c r="A12" s="277" t="s">
        <v>240</v>
      </c>
      <c r="B12" s="242">
        <v>7.5</v>
      </c>
      <c r="C12" s="237"/>
      <c r="D12" s="237"/>
      <c r="E12" s="237"/>
      <c r="F12" s="237"/>
      <c r="G12" s="237"/>
      <c r="H12" s="263"/>
      <c r="I12" s="84">
        <f t="shared" si="2"/>
        <v>0</v>
      </c>
      <c r="J12" s="84">
        <f t="shared" si="3"/>
        <v>0</v>
      </c>
      <c r="K12" s="84">
        <f t="shared" si="3"/>
        <v>0</v>
      </c>
      <c r="L12" s="84">
        <f t="shared" si="3"/>
        <v>0</v>
      </c>
      <c r="M12" s="84">
        <f t="shared" si="3"/>
        <v>0</v>
      </c>
      <c r="N12" s="84">
        <f t="shared" si="3"/>
        <v>0</v>
      </c>
      <c r="O12" s="84">
        <f t="shared" si="3"/>
        <v>0</v>
      </c>
      <c r="V12" s="257"/>
      <c r="W12" s="257"/>
      <c r="X12" s="257"/>
      <c r="Y12" s="257"/>
      <c r="Z12" s="257"/>
      <c r="AA12" s="257"/>
      <c r="AB12" s="257"/>
      <c r="AC12" s="257"/>
      <c r="AD12" s="257"/>
      <c r="AE12" s="257"/>
      <c r="AF12" s="257"/>
      <c r="AG12" s="257"/>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GW12" s="3"/>
      <c r="GX12" s="3"/>
      <c r="GY12" s="3"/>
      <c r="GZ12" s="3">
        <f t="shared" si="4"/>
        <v>7.5</v>
      </c>
      <c r="HA12" s="3">
        <f t="shared" si="5"/>
        <v>0</v>
      </c>
      <c r="HC12" s="3"/>
      <c r="HD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row>
    <row r="13" spans="1:1033" s="56" customFormat="1" ht="15" thickBot="1">
      <c r="A13" s="281" t="s">
        <v>229</v>
      </c>
      <c r="B13" s="243"/>
      <c r="C13" s="89"/>
      <c r="D13" s="89"/>
      <c r="E13" s="89"/>
      <c r="F13" s="89"/>
      <c r="G13" s="89"/>
      <c r="H13" s="89"/>
      <c r="I13" s="84"/>
      <c r="J13" s="84"/>
      <c r="K13" s="84"/>
      <c r="L13" s="84"/>
      <c r="M13" s="84"/>
      <c r="N13" s="84"/>
      <c r="O13" s="84"/>
      <c r="P13" s="84"/>
      <c r="Q13" s="84"/>
      <c r="R13" s="274"/>
      <c r="S13" s="258"/>
      <c r="T13" s="258"/>
      <c r="U13" s="258"/>
      <c r="V13" s="259"/>
      <c r="W13" s="259"/>
      <c r="X13" s="259"/>
      <c r="Y13" s="259"/>
      <c r="Z13" s="259"/>
      <c r="AA13" s="259"/>
      <c r="AB13" s="259"/>
      <c r="AC13" s="259"/>
      <c r="AD13" s="259"/>
      <c r="AE13" s="259"/>
      <c r="AF13" s="259"/>
      <c r="AG13" s="259"/>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8"/>
      <c r="GZ13" s="56">
        <f t="shared" si="4"/>
        <v>0</v>
      </c>
      <c r="HA13" s="56">
        <f t="shared" ref="HA13:HA83" si="6">GY13*GZ13</f>
        <v>0</v>
      </c>
    </row>
    <row r="14" spans="1:1033">
      <c r="A14" s="275" t="s">
        <v>248</v>
      </c>
      <c r="B14" s="239">
        <v>5.8</v>
      </c>
      <c r="C14" s="8"/>
      <c r="D14" s="8"/>
      <c r="E14" s="8"/>
      <c r="F14" s="8"/>
      <c r="G14" s="8"/>
      <c r="H14" s="8"/>
      <c r="I14" s="84">
        <f t="shared" si="2"/>
        <v>0</v>
      </c>
      <c r="J14" s="84">
        <f t="shared" ref="J14:O17" si="7">$B14*C14</f>
        <v>0</v>
      </c>
      <c r="K14" s="84">
        <f t="shared" si="7"/>
        <v>0</v>
      </c>
      <c r="L14" s="84">
        <f t="shared" si="7"/>
        <v>0</v>
      </c>
      <c r="M14" s="84">
        <f t="shared" si="7"/>
        <v>0</v>
      </c>
      <c r="N14" s="84">
        <f t="shared" si="7"/>
        <v>0</v>
      </c>
      <c r="O14" s="84">
        <f t="shared" si="7"/>
        <v>0</v>
      </c>
      <c r="V14" s="257"/>
      <c r="W14" s="257"/>
      <c r="X14" s="257"/>
      <c r="Y14" s="257"/>
      <c r="Z14" s="257"/>
      <c r="AA14" s="257"/>
      <c r="AB14" s="257"/>
      <c r="AC14" s="257"/>
      <c r="AD14" s="257"/>
      <c r="AE14" s="257"/>
      <c r="AF14" s="257"/>
      <c r="AG14" s="257"/>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GW14" s="3"/>
      <c r="GX14" s="3"/>
      <c r="GY14" s="3"/>
      <c r="GZ14" s="3">
        <f t="shared" si="4"/>
        <v>5.8</v>
      </c>
      <c r="HA14" s="3">
        <f t="shared" si="6"/>
        <v>0</v>
      </c>
      <c r="HC14" s="3"/>
      <c r="HD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c r="AML14" s="3"/>
      <c r="AMM14" s="3"/>
      <c r="AMN14" s="3"/>
      <c r="AMO14" s="3"/>
      <c r="AMP14" s="3"/>
      <c r="AMQ14" s="3"/>
      <c r="AMR14" s="3"/>
      <c r="AMS14" s="3"/>
    </row>
    <row r="15" spans="1:1033">
      <c r="A15" s="277" t="s">
        <v>249</v>
      </c>
      <c r="B15" s="242">
        <v>5.8</v>
      </c>
      <c r="C15" s="237"/>
      <c r="D15" s="237"/>
      <c r="E15" s="237"/>
      <c r="F15" s="237"/>
      <c r="G15" s="237"/>
      <c r="H15" s="263"/>
      <c r="I15" s="84">
        <f t="shared" si="2"/>
        <v>0</v>
      </c>
      <c r="J15" s="84">
        <f t="shared" si="7"/>
        <v>0</v>
      </c>
      <c r="K15" s="84">
        <f t="shared" si="7"/>
        <v>0</v>
      </c>
      <c r="L15" s="84">
        <f t="shared" si="7"/>
        <v>0</v>
      </c>
      <c r="M15" s="84">
        <f t="shared" si="7"/>
        <v>0</v>
      </c>
      <c r="N15" s="84">
        <f t="shared" si="7"/>
        <v>0</v>
      </c>
      <c r="O15" s="84">
        <f t="shared" si="7"/>
        <v>0</v>
      </c>
      <c r="V15" s="257"/>
      <c r="W15" s="257"/>
      <c r="X15" s="257"/>
      <c r="Y15" s="257"/>
      <c r="Z15" s="257"/>
      <c r="AA15" s="257"/>
      <c r="AB15" s="257"/>
      <c r="AC15" s="257"/>
      <c r="AD15" s="257"/>
      <c r="AE15" s="257"/>
      <c r="AF15" s="257"/>
      <c r="AG15" s="257"/>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GW15" s="3"/>
      <c r="GX15" s="3"/>
      <c r="GY15" s="3"/>
      <c r="GZ15" s="3">
        <f t="shared" si="4"/>
        <v>5.8</v>
      </c>
      <c r="HA15" s="3">
        <f t="shared" si="6"/>
        <v>0</v>
      </c>
      <c r="HC15" s="3"/>
      <c r="HD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c r="AML15" s="3"/>
      <c r="AMM15" s="3"/>
      <c r="AMN15" s="3"/>
      <c r="AMO15" s="3"/>
      <c r="AMP15" s="3"/>
      <c r="AMQ15" s="3"/>
      <c r="AMR15" s="3"/>
      <c r="AMS15" s="3"/>
    </row>
    <row r="16" spans="1:1033">
      <c r="A16" s="275" t="s">
        <v>250</v>
      </c>
      <c r="B16" s="239">
        <v>5.8</v>
      </c>
      <c r="C16" s="8"/>
      <c r="D16" s="8"/>
      <c r="E16" s="8"/>
      <c r="F16" s="8"/>
      <c r="G16" s="8"/>
      <c r="H16" s="8"/>
      <c r="I16" s="84">
        <f t="shared" si="2"/>
        <v>0</v>
      </c>
      <c r="J16" s="84">
        <f t="shared" si="7"/>
        <v>0</v>
      </c>
      <c r="K16" s="84">
        <f t="shared" si="7"/>
        <v>0</v>
      </c>
      <c r="L16" s="84">
        <f t="shared" si="7"/>
        <v>0</v>
      </c>
      <c r="M16" s="84">
        <f t="shared" si="7"/>
        <v>0</v>
      </c>
      <c r="N16" s="84">
        <f t="shared" si="7"/>
        <v>0</v>
      </c>
      <c r="O16" s="84">
        <f t="shared" si="7"/>
        <v>0</v>
      </c>
      <c r="V16" s="257"/>
      <c r="W16" s="257"/>
      <c r="X16" s="257"/>
      <c r="Y16" s="257"/>
      <c r="Z16" s="257"/>
      <c r="AA16" s="257"/>
      <c r="AB16" s="257"/>
      <c r="AC16" s="257"/>
      <c r="AD16" s="257"/>
      <c r="AE16" s="257"/>
      <c r="AF16" s="257"/>
      <c r="AG16" s="257"/>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GW16" s="3"/>
      <c r="GX16" s="3"/>
      <c r="GY16" s="3"/>
      <c r="GZ16" s="3">
        <f t="shared" si="4"/>
        <v>5.8</v>
      </c>
      <c r="HA16" s="3">
        <f t="shared" si="6"/>
        <v>0</v>
      </c>
      <c r="HC16" s="3"/>
      <c r="HD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c r="AML16" s="3"/>
      <c r="AMM16" s="3"/>
      <c r="AMN16" s="3"/>
      <c r="AMO16" s="3"/>
      <c r="AMP16" s="3"/>
      <c r="AMQ16" s="3"/>
      <c r="AMR16" s="3"/>
      <c r="AMS16" s="3"/>
    </row>
    <row r="17" spans="1:1033" ht="15" thickBot="1">
      <c r="A17" s="277" t="s">
        <v>241</v>
      </c>
      <c r="B17" s="242">
        <v>5.8</v>
      </c>
      <c r="C17" s="237"/>
      <c r="D17" s="237"/>
      <c r="E17" s="237"/>
      <c r="F17" s="237"/>
      <c r="G17" s="237"/>
      <c r="H17" s="263"/>
      <c r="I17" s="84">
        <f t="shared" si="2"/>
        <v>0</v>
      </c>
      <c r="J17" s="84">
        <f t="shared" si="7"/>
        <v>0</v>
      </c>
      <c r="K17" s="84">
        <f t="shared" si="7"/>
        <v>0</v>
      </c>
      <c r="L17" s="84">
        <f t="shared" si="7"/>
        <v>0</v>
      </c>
      <c r="M17" s="84">
        <f t="shared" si="7"/>
        <v>0</v>
      </c>
      <c r="N17" s="84">
        <f t="shared" si="7"/>
        <v>0</v>
      </c>
      <c r="O17" s="84">
        <f t="shared" si="7"/>
        <v>0</v>
      </c>
      <c r="V17" s="257"/>
      <c r="W17" s="257"/>
      <c r="X17" s="257"/>
      <c r="Y17" s="257"/>
      <c r="Z17" s="257"/>
      <c r="AA17" s="257"/>
      <c r="AB17" s="257"/>
      <c r="AC17" s="257"/>
      <c r="AD17" s="257"/>
      <c r="AE17" s="257"/>
      <c r="AF17" s="257"/>
      <c r="AG17" s="257"/>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GW17" s="3"/>
      <c r="GX17" s="3"/>
      <c r="GY17" s="3"/>
      <c r="GZ17" s="3">
        <f t="shared" si="4"/>
        <v>5.8</v>
      </c>
      <c r="HA17" s="3">
        <f t="shared" si="6"/>
        <v>0</v>
      </c>
      <c r="HC17" s="3"/>
      <c r="HD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c r="AML17" s="3"/>
      <c r="AMM17" s="3"/>
      <c r="AMN17" s="3"/>
      <c r="AMO17" s="3"/>
      <c r="AMP17" s="3"/>
      <c r="AMQ17" s="3"/>
      <c r="AMR17" s="3"/>
      <c r="AMS17" s="3"/>
    </row>
    <row r="18" spans="1:1033" s="56" customFormat="1" ht="15" thickBot="1">
      <c r="A18" s="281" t="s">
        <v>230</v>
      </c>
      <c r="B18" s="244"/>
      <c r="C18" s="122"/>
      <c r="D18" s="122"/>
      <c r="E18" s="122"/>
      <c r="F18" s="122"/>
      <c r="G18" s="122"/>
      <c r="H18" s="265"/>
      <c r="I18" s="84"/>
      <c r="J18" s="84"/>
      <c r="K18" s="84"/>
      <c r="L18" s="84"/>
      <c r="M18" s="84"/>
      <c r="N18" s="84"/>
      <c r="O18" s="84"/>
      <c r="P18" s="84"/>
      <c r="Q18" s="84"/>
      <c r="R18" s="274"/>
      <c r="S18" s="258"/>
      <c r="T18" s="258"/>
      <c r="U18" s="258"/>
      <c r="V18" s="259"/>
      <c r="W18" s="259"/>
      <c r="X18" s="259"/>
      <c r="Y18" s="259"/>
      <c r="Z18" s="259"/>
      <c r="AA18" s="259"/>
      <c r="AB18" s="259"/>
      <c r="AC18" s="259"/>
      <c r="AD18" s="259"/>
      <c r="AE18" s="259"/>
      <c r="AF18" s="259"/>
      <c r="AG18" s="259"/>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8"/>
      <c r="GZ18" s="56">
        <f t="shared" si="4"/>
        <v>0</v>
      </c>
      <c r="HA18" s="56">
        <f t="shared" ref="HA18" si="8">GY18*GZ18</f>
        <v>0</v>
      </c>
    </row>
    <row r="19" spans="1:1033">
      <c r="A19" s="275" t="s">
        <v>251</v>
      </c>
      <c r="B19" s="239">
        <v>5.6</v>
      </c>
      <c r="C19" s="8"/>
      <c r="D19" s="8"/>
      <c r="E19" s="8"/>
      <c r="F19" s="8"/>
      <c r="G19" s="8"/>
      <c r="H19" s="8"/>
      <c r="I19" s="84">
        <f t="shared" si="2"/>
        <v>0</v>
      </c>
      <c r="J19" s="84">
        <f t="shared" ref="J19:O22" si="9">$B19*C19</f>
        <v>0</v>
      </c>
      <c r="K19" s="84">
        <f t="shared" si="9"/>
        <v>0</v>
      </c>
      <c r="L19" s="84">
        <f t="shared" si="9"/>
        <v>0</v>
      </c>
      <c r="M19" s="84">
        <f t="shared" si="9"/>
        <v>0</v>
      </c>
      <c r="N19" s="84">
        <f t="shared" si="9"/>
        <v>0</v>
      </c>
      <c r="O19" s="84">
        <f t="shared" si="9"/>
        <v>0</v>
      </c>
      <c r="V19" s="257"/>
      <c r="W19" s="257"/>
      <c r="X19" s="257"/>
      <c r="Y19" s="257"/>
      <c r="Z19" s="257"/>
      <c r="AA19" s="257"/>
      <c r="AB19" s="257"/>
      <c r="AC19" s="257"/>
      <c r="AD19" s="257"/>
      <c r="AE19" s="257"/>
      <c r="AF19" s="257"/>
      <c r="AG19" s="257"/>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GW19" s="3"/>
      <c r="GX19" s="3"/>
      <c r="GY19" s="3"/>
      <c r="HC19" s="3"/>
      <c r="HD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c r="AML19" s="3"/>
      <c r="AMM19" s="3"/>
      <c r="AMN19" s="3"/>
      <c r="AMO19" s="3"/>
      <c r="AMP19" s="3"/>
      <c r="AMQ19" s="3"/>
      <c r="AMR19" s="3"/>
      <c r="AMS19" s="3"/>
    </row>
    <row r="20" spans="1:1033">
      <c r="A20" s="277" t="s">
        <v>252</v>
      </c>
      <c r="B20" s="242">
        <v>5.6</v>
      </c>
      <c r="C20" s="237"/>
      <c r="D20" s="237"/>
      <c r="E20" s="237"/>
      <c r="F20" s="237"/>
      <c r="G20" s="237"/>
      <c r="H20" s="263"/>
      <c r="I20" s="84">
        <f t="shared" si="2"/>
        <v>0</v>
      </c>
      <c r="J20" s="84">
        <f t="shared" si="9"/>
        <v>0</v>
      </c>
      <c r="K20" s="84">
        <f t="shared" si="9"/>
        <v>0</v>
      </c>
      <c r="L20" s="84">
        <f t="shared" si="9"/>
        <v>0</v>
      </c>
      <c r="M20" s="84">
        <f t="shared" si="9"/>
        <v>0</v>
      </c>
      <c r="N20" s="84">
        <f t="shared" si="9"/>
        <v>0</v>
      </c>
      <c r="O20" s="84">
        <f t="shared" si="9"/>
        <v>0</v>
      </c>
      <c r="V20" s="257"/>
      <c r="W20" s="257"/>
      <c r="X20" s="257"/>
      <c r="Y20" s="257"/>
      <c r="Z20" s="257"/>
      <c r="AA20" s="257"/>
      <c r="AB20" s="257"/>
      <c r="AC20" s="257"/>
      <c r="AD20" s="257"/>
      <c r="AE20" s="257"/>
      <c r="AF20" s="257"/>
      <c r="AG20" s="257"/>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GW20" s="3"/>
      <c r="GX20" s="3"/>
      <c r="GY20" s="3"/>
      <c r="HC20" s="3"/>
      <c r="HD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c r="AML20" s="3"/>
      <c r="AMM20" s="3"/>
      <c r="AMN20" s="3"/>
      <c r="AMO20" s="3"/>
      <c r="AMP20" s="3"/>
      <c r="AMQ20" s="3"/>
      <c r="AMR20" s="3"/>
      <c r="AMS20" s="3"/>
    </row>
    <row r="21" spans="1:1033" ht="28.8">
      <c r="A21" s="275" t="s">
        <v>253</v>
      </c>
      <c r="B21" s="239">
        <v>5.6</v>
      </c>
      <c r="C21" s="8"/>
      <c r="D21" s="8"/>
      <c r="E21" s="8"/>
      <c r="F21" s="8"/>
      <c r="G21" s="8"/>
      <c r="H21" s="8"/>
      <c r="I21" s="84">
        <f t="shared" si="2"/>
        <v>0</v>
      </c>
      <c r="J21" s="84">
        <f t="shared" si="9"/>
        <v>0</v>
      </c>
      <c r="K21" s="84">
        <f t="shared" si="9"/>
        <v>0</v>
      </c>
      <c r="L21" s="84">
        <f t="shared" si="9"/>
        <v>0</v>
      </c>
      <c r="M21" s="84">
        <f t="shared" si="9"/>
        <v>0</v>
      </c>
      <c r="N21" s="84">
        <f t="shared" si="9"/>
        <v>0</v>
      </c>
      <c r="O21" s="84">
        <f t="shared" si="9"/>
        <v>0</v>
      </c>
      <c r="V21" s="257"/>
      <c r="W21" s="257"/>
      <c r="X21" s="257"/>
      <c r="Y21" s="257"/>
      <c r="Z21" s="257"/>
      <c r="AA21" s="257"/>
      <c r="AB21" s="257"/>
      <c r="AC21" s="257"/>
      <c r="AD21" s="257"/>
      <c r="AE21" s="257"/>
      <c r="AF21" s="257"/>
      <c r="AG21" s="257"/>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GW21" s="3"/>
      <c r="GX21" s="3"/>
      <c r="GY21" s="3"/>
      <c r="HC21" s="3"/>
      <c r="HD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c r="AML21" s="3"/>
      <c r="AMM21" s="3"/>
      <c r="AMN21" s="3"/>
      <c r="AMO21" s="3"/>
      <c r="AMP21" s="3"/>
      <c r="AMQ21" s="3"/>
      <c r="AMR21" s="3"/>
      <c r="AMS21" s="3"/>
    </row>
    <row r="22" spans="1:1033" ht="15" thickBot="1">
      <c r="A22" s="277" t="s">
        <v>254</v>
      </c>
      <c r="B22" s="242">
        <v>5.6</v>
      </c>
      <c r="C22" s="237"/>
      <c r="D22" s="237"/>
      <c r="E22" s="237"/>
      <c r="F22" s="237"/>
      <c r="G22" s="237"/>
      <c r="H22" s="263"/>
      <c r="I22" s="84">
        <f t="shared" si="2"/>
        <v>0</v>
      </c>
      <c r="J22" s="84">
        <f t="shared" si="9"/>
        <v>0</v>
      </c>
      <c r="K22" s="84">
        <f t="shared" si="9"/>
        <v>0</v>
      </c>
      <c r="L22" s="84">
        <f t="shared" si="9"/>
        <v>0</v>
      </c>
      <c r="M22" s="84">
        <f t="shared" si="9"/>
        <v>0</v>
      </c>
      <c r="N22" s="84">
        <f t="shared" si="9"/>
        <v>0</v>
      </c>
      <c r="O22" s="84">
        <f t="shared" si="9"/>
        <v>0</v>
      </c>
      <c r="V22" s="257"/>
      <c r="W22" s="257"/>
      <c r="X22" s="257"/>
      <c r="Y22" s="257"/>
      <c r="Z22" s="257"/>
      <c r="AA22" s="257"/>
      <c r="AB22" s="257"/>
      <c r="AC22" s="257"/>
      <c r="AD22" s="257"/>
      <c r="AE22" s="257"/>
      <c r="AF22" s="257"/>
      <c r="AG22" s="257"/>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GW22" s="3"/>
      <c r="GX22" s="3"/>
      <c r="GY22" s="3"/>
      <c r="HC22" s="3"/>
      <c r="HD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row>
    <row r="23" spans="1:1033" s="56" customFormat="1" ht="15" thickBot="1">
      <c r="A23" s="281" t="s">
        <v>9</v>
      </c>
      <c r="B23" s="244"/>
      <c r="C23" s="122"/>
      <c r="D23" s="122"/>
      <c r="E23" s="122"/>
      <c r="F23" s="122"/>
      <c r="G23" s="122"/>
      <c r="H23" s="265"/>
      <c r="I23" s="84"/>
      <c r="J23" s="84"/>
      <c r="K23" s="84"/>
      <c r="L23" s="84"/>
      <c r="M23" s="84"/>
      <c r="N23" s="84"/>
      <c r="O23" s="84"/>
      <c r="P23" s="84"/>
      <c r="Q23" s="84"/>
      <c r="R23" s="274"/>
      <c r="S23" s="258"/>
      <c r="T23" s="258"/>
      <c r="U23" s="258"/>
      <c r="V23" s="259"/>
      <c r="W23" s="259"/>
      <c r="X23" s="259"/>
      <c r="Y23" s="259"/>
      <c r="Z23" s="259"/>
      <c r="AA23" s="259"/>
      <c r="AB23" s="259"/>
      <c r="AC23" s="259"/>
      <c r="AD23" s="259"/>
      <c r="AE23" s="259"/>
      <c r="AF23" s="259"/>
      <c r="AG23" s="259"/>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8"/>
    </row>
    <row r="24" spans="1:1033">
      <c r="A24" s="275" t="s">
        <v>255</v>
      </c>
      <c r="B24" s="239">
        <v>6.6</v>
      </c>
      <c r="C24" s="8"/>
      <c r="D24" s="8"/>
      <c r="E24" s="8"/>
      <c r="F24" s="8"/>
      <c r="G24" s="8"/>
      <c r="H24" s="8"/>
      <c r="I24" s="84">
        <f t="shared" si="2"/>
        <v>0</v>
      </c>
      <c r="J24" s="84">
        <f t="shared" ref="J24:O34" si="10">$B24*C24</f>
        <v>0</v>
      </c>
      <c r="K24" s="84">
        <f t="shared" si="10"/>
        <v>0</v>
      </c>
      <c r="L24" s="84">
        <f t="shared" si="10"/>
        <v>0</v>
      </c>
      <c r="M24" s="84">
        <f t="shared" si="10"/>
        <v>0</v>
      </c>
      <c r="N24" s="84">
        <f t="shared" si="10"/>
        <v>0</v>
      </c>
      <c r="O24" s="84">
        <f t="shared" si="10"/>
        <v>0</v>
      </c>
      <c r="V24" s="257"/>
      <c r="W24" s="257"/>
      <c r="X24" s="257"/>
      <c r="Y24" s="257"/>
      <c r="Z24" s="257"/>
      <c r="AA24" s="257"/>
      <c r="AB24" s="257"/>
      <c r="AC24" s="257"/>
      <c r="AD24" s="257"/>
      <c r="AE24" s="257"/>
      <c r="AF24" s="257"/>
      <c r="AG24" s="257"/>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GW24" s="3"/>
      <c r="GX24" s="3"/>
      <c r="GY24" s="3"/>
      <c r="GZ24" s="3">
        <f>B24</f>
        <v>6.6</v>
      </c>
      <c r="HA24" s="3">
        <f t="shared" si="6"/>
        <v>0</v>
      </c>
      <c r="HC24" s="3"/>
      <c r="HD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c r="AML24" s="3"/>
      <c r="AMM24" s="3"/>
      <c r="AMN24" s="3"/>
      <c r="AMO24" s="3"/>
      <c r="AMP24" s="3"/>
      <c r="AMQ24" s="3"/>
      <c r="AMR24" s="3"/>
      <c r="AMS24" s="3"/>
    </row>
    <row r="25" spans="1:1033">
      <c r="A25" s="277" t="s">
        <v>242</v>
      </c>
      <c r="B25" s="242">
        <v>5.6</v>
      </c>
      <c r="C25" s="237"/>
      <c r="D25" s="237"/>
      <c r="E25" s="237"/>
      <c r="F25" s="237"/>
      <c r="G25" s="237"/>
      <c r="H25" s="263"/>
      <c r="I25" s="84">
        <f t="shared" si="2"/>
        <v>0</v>
      </c>
      <c r="J25" s="84">
        <f t="shared" si="10"/>
        <v>0</v>
      </c>
      <c r="K25" s="84">
        <f t="shared" si="10"/>
        <v>0</v>
      </c>
      <c r="L25" s="84">
        <f t="shared" si="10"/>
        <v>0</v>
      </c>
      <c r="M25" s="84">
        <f t="shared" si="10"/>
        <v>0</v>
      </c>
      <c r="N25" s="84">
        <f t="shared" si="10"/>
        <v>0</v>
      </c>
      <c r="O25" s="84">
        <f t="shared" si="10"/>
        <v>0</v>
      </c>
      <c r="V25" s="257"/>
      <c r="W25" s="257"/>
      <c r="X25" s="257"/>
      <c r="Y25" s="257"/>
      <c r="Z25" s="257"/>
      <c r="AA25" s="257"/>
      <c r="AB25" s="257"/>
      <c r="AC25" s="257"/>
      <c r="AD25" s="257"/>
      <c r="AE25" s="257"/>
      <c r="AF25" s="257"/>
      <c r="AG25" s="257"/>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GW25" s="3"/>
      <c r="GX25" s="3"/>
      <c r="GY25" s="3"/>
      <c r="GZ25" s="3">
        <f>B25</f>
        <v>5.6</v>
      </c>
      <c r="HA25" s="3">
        <f t="shared" si="6"/>
        <v>0</v>
      </c>
      <c r="HC25" s="3"/>
      <c r="HD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c r="AJY25" s="3"/>
      <c r="AJZ25" s="3"/>
      <c r="AKA25" s="3"/>
      <c r="AKB25" s="3"/>
      <c r="AKC25" s="3"/>
      <c r="AKD25" s="3"/>
      <c r="AKE25" s="3"/>
      <c r="AKF25" s="3"/>
      <c r="AKG25" s="3"/>
      <c r="AKH25" s="3"/>
      <c r="AKI25" s="3"/>
      <c r="AKJ25" s="3"/>
      <c r="AKK25" s="3"/>
      <c r="AKL25" s="3"/>
      <c r="AKM25" s="3"/>
      <c r="AKN25" s="3"/>
      <c r="AKO25" s="3"/>
      <c r="AKP25" s="3"/>
      <c r="AKQ25" s="3"/>
      <c r="AKR25" s="3"/>
      <c r="AKS25" s="3"/>
      <c r="AKT25" s="3"/>
      <c r="AKU25" s="3"/>
      <c r="AKV25" s="3"/>
      <c r="AKW25" s="3"/>
      <c r="AKX25" s="3"/>
      <c r="AKY25" s="3"/>
      <c r="AKZ25" s="3"/>
      <c r="ALA25" s="3"/>
      <c r="ALB25" s="3"/>
      <c r="ALC25" s="3"/>
      <c r="ALD25" s="3"/>
      <c r="ALE25" s="3"/>
      <c r="ALF25" s="3"/>
      <c r="ALG25" s="3"/>
      <c r="ALH25" s="3"/>
      <c r="ALI25" s="3"/>
      <c r="ALJ25" s="3"/>
      <c r="ALK25" s="3"/>
      <c r="ALL25" s="3"/>
      <c r="ALM25" s="3"/>
      <c r="ALN25" s="3"/>
      <c r="ALO25" s="3"/>
      <c r="ALP25" s="3"/>
      <c r="ALQ25" s="3"/>
      <c r="ALR25" s="3"/>
      <c r="ALS25" s="3"/>
      <c r="ALT25" s="3"/>
      <c r="ALU25" s="3"/>
      <c r="ALV25" s="3"/>
      <c r="ALW25" s="3"/>
      <c r="ALX25" s="3"/>
      <c r="ALY25" s="3"/>
      <c r="ALZ25" s="3"/>
      <c r="AMA25" s="3"/>
      <c r="AMB25" s="3"/>
      <c r="AMC25" s="3"/>
      <c r="AMD25" s="3"/>
      <c r="AME25" s="3"/>
      <c r="AMF25" s="3"/>
      <c r="AMG25" s="3"/>
      <c r="AMH25" s="3"/>
      <c r="AMI25" s="3"/>
      <c r="AMJ25" s="3"/>
      <c r="AMK25" s="3"/>
      <c r="AML25" s="3"/>
      <c r="AMM25" s="3"/>
      <c r="AMN25" s="3"/>
      <c r="AMO25" s="3"/>
      <c r="AMP25" s="3"/>
      <c r="AMQ25" s="3"/>
      <c r="AMR25" s="3"/>
      <c r="AMS25" s="3"/>
    </row>
    <row r="26" spans="1:1033">
      <c r="A26" s="275" t="s">
        <v>231</v>
      </c>
      <c r="B26" s="239">
        <v>4.7</v>
      </c>
      <c r="C26" s="8"/>
      <c r="D26" s="8"/>
      <c r="E26" s="8"/>
      <c r="F26" s="8"/>
      <c r="G26" s="8"/>
      <c r="H26" s="8"/>
      <c r="I26" s="84">
        <f t="shared" si="2"/>
        <v>0</v>
      </c>
      <c r="J26" s="84">
        <f t="shared" si="10"/>
        <v>0</v>
      </c>
      <c r="K26" s="84">
        <f t="shared" si="10"/>
        <v>0</v>
      </c>
      <c r="L26" s="84">
        <f t="shared" si="10"/>
        <v>0</v>
      </c>
      <c r="M26" s="84">
        <f t="shared" si="10"/>
        <v>0</v>
      </c>
      <c r="N26" s="84">
        <f t="shared" si="10"/>
        <v>0</v>
      </c>
      <c r="O26" s="84">
        <f t="shared" si="10"/>
        <v>0</v>
      </c>
      <c r="V26" s="257"/>
      <c r="W26" s="257"/>
      <c r="X26" s="257"/>
      <c r="Y26" s="257"/>
      <c r="Z26" s="257"/>
      <c r="AA26" s="257"/>
      <c r="AB26" s="257"/>
      <c r="AC26" s="257"/>
      <c r="AD26" s="257"/>
      <c r="AE26" s="257"/>
      <c r="AF26" s="257"/>
      <c r="AG26" s="257"/>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GW26" s="3"/>
      <c r="GX26" s="3"/>
      <c r="GY26" s="3"/>
      <c r="HC26" s="3"/>
      <c r="HD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c r="AJY26" s="3"/>
      <c r="AJZ26" s="3"/>
      <c r="AKA26" s="3"/>
      <c r="AKB26" s="3"/>
      <c r="AKC26" s="3"/>
      <c r="AKD26" s="3"/>
      <c r="AKE26" s="3"/>
      <c r="AKF26" s="3"/>
      <c r="AKG26" s="3"/>
      <c r="AKH26" s="3"/>
      <c r="AKI26" s="3"/>
      <c r="AKJ26" s="3"/>
      <c r="AKK26" s="3"/>
      <c r="AKL26" s="3"/>
      <c r="AKM26" s="3"/>
      <c r="AKN26" s="3"/>
      <c r="AKO26" s="3"/>
      <c r="AKP26" s="3"/>
      <c r="AKQ26" s="3"/>
      <c r="AKR26" s="3"/>
      <c r="AKS26" s="3"/>
      <c r="AKT26" s="3"/>
      <c r="AKU26" s="3"/>
      <c r="AKV26" s="3"/>
      <c r="AKW26" s="3"/>
      <c r="AKX26" s="3"/>
      <c r="AKY26" s="3"/>
      <c r="AKZ26" s="3"/>
      <c r="ALA26" s="3"/>
      <c r="ALB26" s="3"/>
      <c r="ALC26" s="3"/>
      <c r="ALD26" s="3"/>
      <c r="ALE26" s="3"/>
      <c r="ALF26" s="3"/>
      <c r="ALG26" s="3"/>
      <c r="ALH26" s="3"/>
      <c r="ALI26" s="3"/>
      <c r="ALJ26" s="3"/>
      <c r="ALK26" s="3"/>
      <c r="ALL26" s="3"/>
      <c r="ALM26" s="3"/>
      <c r="ALN26" s="3"/>
      <c r="ALO26" s="3"/>
      <c r="ALP26" s="3"/>
      <c r="ALQ26" s="3"/>
      <c r="ALR26" s="3"/>
      <c r="ALS26" s="3"/>
      <c r="ALT26" s="3"/>
      <c r="ALU26" s="3"/>
      <c r="ALV26" s="3"/>
      <c r="ALW26" s="3"/>
      <c r="ALX26" s="3"/>
      <c r="ALY26" s="3"/>
      <c r="ALZ26" s="3"/>
      <c r="AMA26" s="3"/>
      <c r="AMB26" s="3"/>
      <c r="AMC26" s="3"/>
      <c r="AMD26" s="3"/>
      <c r="AME26" s="3"/>
      <c r="AMF26" s="3"/>
      <c r="AMG26" s="3"/>
      <c r="AMH26" s="3"/>
      <c r="AMI26" s="3"/>
      <c r="AMJ26" s="3"/>
      <c r="AMK26" s="3"/>
      <c r="AML26" s="3"/>
      <c r="AMM26" s="3"/>
      <c r="AMN26" s="3"/>
      <c r="AMO26" s="3"/>
      <c r="AMP26" s="3"/>
      <c r="AMQ26" s="3"/>
      <c r="AMR26" s="3"/>
      <c r="AMS26" s="3"/>
    </row>
    <row r="27" spans="1:1033">
      <c r="A27" s="277" t="s">
        <v>256</v>
      </c>
      <c r="B27" s="242">
        <v>5.4</v>
      </c>
      <c r="C27" s="237"/>
      <c r="D27" s="237"/>
      <c r="E27" s="237"/>
      <c r="F27" s="237"/>
      <c r="G27" s="237"/>
      <c r="H27" s="263"/>
      <c r="I27" s="84">
        <f t="shared" si="2"/>
        <v>0</v>
      </c>
      <c r="J27" s="84">
        <f t="shared" si="10"/>
        <v>0</v>
      </c>
      <c r="K27" s="84">
        <f t="shared" si="10"/>
        <v>0</v>
      </c>
      <c r="L27" s="84">
        <f t="shared" si="10"/>
        <v>0</v>
      </c>
      <c r="M27" s="84">
        <f t="shared" si="10"/>
        <v>0</v>
      </c>
      <c r="N27" s="84">
        <f t="shared" si="10"/>
        <v>0</v>
      </c>
      <c r="O27" s="84">
        <f t="shared" si="10"/>
        <v>0</v>
      </c>
      <c r="V27" s="257"/>
      <c r="W27" s="257"/>
      <c r="X27" s="257"/>
      <c r="Y27" s="257"/>
      <c r="Z27" s="257"/>
      <c r="AA27" s="257"/>
      <c r="AB27" s="257"/>
      <c r="AC27" s="257"/>
      <c r="AD27" s="257"/>
      <c r="AE27" s="257"/>
      <c r="AF27" s="257"/>
      <c r="AG27" s="257"/>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GW27" s="3"/>
      <c r="GX27" s="3"/>
      <c r="GY27" s="3"/>
      <c r="HC27" s="3"/>
      <c r="HD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c r="AJY27" s="3"/>
      <c r="AJZ27" s="3"/>
      <c r="AKA27" s="3"/>
      <c r="AKB27" s="3"/>
      <c r="AKC27" s="3"/>
      <c r="AKD27" s="3"/>
      <c r="AKE27" s="3"/>
      <c r="AKF27" s="3"/>
      <c r="AKG27" s="3"/>
      <c r="AKH27" s="3"/>
      <c r="AKI27" s="3"/>
      <c r="AKJ27" s="3"/>
      <c r="AKK27" s="3"/>
      <c r="AKL27" s="3"/>
      <c r="AKM27" s="3"/>
      <c r="AKN27" s="3"/>
      <c r="AKO27" s="3"/>
      <c r="AKP27" s="3"/>
      <c r="AKQ27" s="3"/>
      <c r="AKR27" s="3"/>
      <c r="AKS27" s="3"/>
      <c r="AKT27" s="3"/>
      <c r="AKU27" s="3"/>
      <c r="AKV27" s="3"/>
      <c r="AKW27" s="3"/>
      <c r="AKX27" s="3"/>
      <c r="AKY27" s="3"/>
      <c r="AKZ27" s="3"/>
      <c r="ALA27" s="3"/>
      <c r="ALB27" s="3"/>
      <c r="ALC27" s="3"/>
      <c r="ALD27" s="3"/>
      <c r="ALE27" s="3"/>
      <c r="ALF27" s="3"/>
      <c r="ALG27" s="3"/>
      <c r="ALH27" s="3"/>
      <c r="ALI27" s="3"/>
      <c r="ALJ27" s="3"/>
      <c r="ALK27" s="3"/>
      <c r="ALL27" s="3"/>
      <c r="ALM27" s="3"/>
      <c r="ALN27" s="3"/>
      <c r="ALO27" s="3"/>
      <c r="ALP27" s="3"/>
      <c r="ALQ27" s="3"/>
      <c r="ALR27" s="3"/>
      <c r="ALS27" s="3"/>
      <c r="ALT27" s="3"/>
      <c r="ALU27" s="3"/>
      <c r="ALV27" s="3"/>
      <c r="ALW27" s="3"/>
      <c r="ALX27" s="3"/>
      <c r="ALY27" s="3"/>
      <c r="ALZ27" s="3"/>
      <c r="AMA27" s="3"/>
      <c r="AMB27" s="3"/>
      <c r="AMC27" s="3"/>
      <c r="AMD27" s="3"/>
      <c r="AME27" s="3"/>
      <c r="AMF27" s="3"/>
      <c r="AMG27" s="3"/>
      <c r="AMH27" s="3"/>
      <c r="AMI27" s="3"/>
      <c r="AMJ27" s="3"/>
      <c r="AMK27" s="3"/>
      <c r="AML27" s="3"/>
      <c r="AMM27" s="3"/>
      <c r="AMN27" s="3"/>
      <c r="AMO27" s="3"/>
      <c r="AMP27" s="3"/>
      <c r="AMQ27" s="3"/>
      <c r="AMR27" s="3"/>
      <c r="AMS27" s="3"/>
    </row>
    <row r="28" spans="1:1033">
      <c r="A28" s="275" t="s">
        <v>232</v>
      </c>
      <c r="B28" s="239">
        <v>5.6</v>
      </c>
      <c r="C28" s="8"/>
      <c r="D28" s="8"/>
      <c r="E28" s="8"/>
      <c r="F28" s="8"/>
      <c r="G28" s="8"/>
      <c r="H28" s="8"/>
      <c r="I28" s="84">
        <f t="shared" si="2"/>
        <v>0</v>
      </c>
      <c r="J28" s="84">
        <f t="shared" si="10"/>
        <v>0</v>
      </c>
      <c r="K28" s="84">
        <f t="shared" si="10"/>
        <v>0</v>
      </c>
      <c r="L28" s="84">
        <f t="shared" si="10"/>
        <v>0</v>
      </c>
      <c r="M28" s="84">
        <f t="shared" si="10"/>
        <v>0</v>
      </c>
      <c r="N28" s="84">
        <f t="shared" si="10"/>
        <v>0</v>
      </c>
      <c r="O28" s="84">
        <f t="shared" si="10"/>
        <v>0</v>
      </c>
      <c r="V28" s="257"/>
      <c r="W28" s="257"/>
      <c r="X28" s="257"/>
      <c r="Y28" s="257"/>
      <c r="Z28" s="257"/>
      <c r="AA28" s="257"/>
      <c r="AB28" s="257"/>
      <c r="AC28" s="257"/>
      <c r="AD28" s="257"/>
      <c r="AE28" s="257"/>
      <c r="AF28" s="257"/>
      <c r="AG28" s="257"/>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GW28" s="3"/>
      <c r="GX28" s="3"/>
      <c r="GY28" s="3"/>
      <c r="HC28" s="3"/>
      <c r="HD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c r="AJY28" s="3"/>
      <c r="AJZ28" s="3"/>
      <c r="AKA28" s="3"/>
      <c r="AKB28" s="3"/>
      <c r="AKC28" s="3"/>
      <c r="AKD28" s="3"/>
      <c r="AKE28" s="3"/>
      <c r="AKF28" s="3"/>
      <c r="AKG28" s="3"/>
      <c r="AKH28" s="3"/>
      <c r="AKI28" s="3"/>
      <c r="AKJ28" s="3"/>
      <c r="AKK28" s="3"/>
      <c r="AKL28" s="3"/>
      <c r="AKM28" s="3"/>
      <c r="AKN28" s="3"/>
      <c r="AKO28" s="3"/>
      <c r="AKP28" s="3"/>
      <c r="AKQ28" s="3"/>
      <c r="AKR28" s="3"/>
      <c r="AKS28" s="3"/>
      <c r="AKT28" s="3"/>
      <c r="AKU28" s="3"/>
      <c r="AKV28" s="3"/>
      <c r="AKW28" s="3"/>
      <c r="AKX28" s="3"/>
      <c r="AKY28" s="3"/>
      <c r="AKZ28" s="3"/>
      <c r="ALA28" s="3"/>
      <c r="ALB28" s="3"/>
      <c r="ALC28" s="3"/>
      <c r="ALD28" s="3"/>
      <c r="ALE28" s="3"/>
      <c r="ALF28" s="3"/>
      <c r="ALG28" s="3"/>
      <c r="ALH28" s="3"/>
      <c r="ALI28" s="3"/>
      <c r="ALJ28" s="3"/>
      <c r="ALK28" s="3"/>
      <c r="ALL28" s="3"/>
      <c r="ALM28" s="3"/>
      <c r="ALN28" s="3"/>
      <c r="ALO28" s="3"/>
      <c r="ALP28" s="3"/>
      <c r="ALQ28" s="3"/>
      <c r="ALR28" s="3"/>
      <c r="ALS28" s="3"/>
      <c r="ALT28" s="3"/>
      <c r="ALU28" s="3"/>
      <c r="ALV28" s="3"/>
      <c r="ALW28" s="3"/>
      <c r="ALX28" s="3"/>
      <c r="ALY28" s="3"/>
      <c r="ALZ28" s="3"/>
      <c r="AMA28" s="3"/>
      <c r="AMB28" s="3"/>
      <c r="AMC28" s="3"/>
      <c r="AMD28" s="3"/>
      <c r="AME28" s="3"/>
      <c r="AMF28" s="3"/>
      <c r="AMG28" s="3"/>
      <c r="AMH28" s="3"/>
      <c r="AMI28" s="3"/>
      <c r="AMJ28" s="3"/>
      <c r="AMK28" s="3"/>
      <c r="AML28" s="3"/>
      <c r="AMM28" s="3"/>
      <c r="AMN28" s="3"/>
      <c r="AMO28" s="3"/>
      <c r="AMP28" s="3"/>
      <c r="AMQ28" s="3"/>
      <c r="AMR28" s="3"/>
      <c r="AMS28" s="3"/>
    </row>
    <row r="29" spans="1:1033" ht="43.2">
      <c r="A29" s="277" t="s">
        <v>233</v>
      </c>
      <c r="B29" s="242">
        <v>7.8</v>
      </c>
      <c r="C29" s="237"/>
      <c r="D29" s="237"/>
      <c r="E29" s="237"/>
      <c r="F29" s="237"/>
      <c r="G29" s="237"/>
      <c r="H29" s="263"/>
      <c r="I29" s="84">
        <f t="shared" si="2"/>
        <v>0</v>
      </c>
      <c r="J29" s="84">
        <f t="shared" si="10"/>
        <v>0</v>
      </c>
      <c r="K29" s="84">
        <f t="shared" si="10"/>
        <v>0</v>
      </c>
      <c r="L29" s="84">
        <f t="shared" si="10"/>
        <v>0</v>
      </c>
      <c r="M29" s="84">
        <f t="shared" si="10"/>
        <v>0</v>
      </c>
      <c r="N29" s="84">
        <f t="shared" si="10"/>
        <v>0</v>
      </c>
      <c r="O29" s="84">
        <f t="shared" si="10"/>
        <v>0</v>
      </c>
      <c r="V29" s="257"/>
      <c r="W29" s="257"/>
      <c r="X29" s="257"/>
      <c r="Y29" s="257"/>
      <c r="Z29" s="257"/>
      <c r="AA29" s="257"/>
      <c r="AB29" s="257"/>
      <c r="AC29" s="257"/>
      <c r="AD29" s="257"/>
      <c r="AE29" s="257"/>
      <c r="AF29" s="257"/>
      <c r="AG29" s="257"/>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GW29" s="3"/>
      <c r="GX29" s="3"/>
      <c r="GY29" s="3"/>
      <c r="HC29" s="3"/>
      <c r="HD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c r="AME29" s="3"/>
      <c r="AMF29" s="3"/>
      <c r="AMG29" s="3"/>
      <c r="AMH29" s="3"/>
      <c r="AMI29" s="3"/>
      <c r="AMJ29" s="3"/>
      <c r="AMK29" s="3"/>
      <c r="AML29" s="3"/>
      <c r="AMM29" s="3"/>
      <c r="AMN29" s="3"/>
      <c r="AMO29" s="3"/>
      <c r="AMP29" s="3"/>
      <c r="AMQ29" s="3"/>
      <c r="AMR29" s="3"/>
      <c r="AMS29" s="3"/>
    </row>
    <row r="30" spans="1:1033" ht="57.6">
      <c r="A30" s="275" t="s">
        <v>234</v>
      </c>
      <c r="B30" s="239">
        <v>14.7</v>
      </c>
      <c r="C30" s="8"/>
      <c r="D30" s="8"/>
      <c r="E30" s="8"/>
      <c r="F30" s="8"/>
      <c r="G30" s="8"/>
      <c r="H30" s="8"/>
      <c r="I30" s="84">
        <f t="shared" si="2"/>
        <v>0</v>
      </c>
      <c r="J30" s="84">
        <f t="shared" si="10"/>
        <v>0</v>
      </c>
      <c r="K30" s="84">
        <f t="shared" si="10"/>
        <v>0</v>
      </c>
      <c r="L30" s="84">
        <f t="shared" si="10"/>
        <v>0</v>
      </c>
      <c r="M30" s="84">
        <f t="shared" si="10"/>
        <v>0</v>
      </c>
      <c r="N30" s="84">
        <f t="shared" si="10"/>
        <v>0</v>
      </c>
      <c r="O30" s="84">
        <f t="shared" si="10"/>
        <v>0</v>
      </c>
      <c r="V30" s="257"/>
      <c r="W30" s="257"/>
      <c r="X30" s="257"/>
      <c r="Y30" s="257"/>
      <c r="Z30" s="257"/>
      <c r="AA30" s="257"/>
      <c r="AB30" s="257"/>
      <c r="AC30" s="257"/>
      <c r="AD30" s="257"/>
      <c r="AE30" s="257"/>
      <c r="AF30" s="257"/>
      <c r="AG30" s="257"/>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GW30" s="3"/>
      <c r="GX30" s="3"/>
      <c r="GY30" s="3"/>
      <c r="HC30" s="3"/>
      <c r="HD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c r="AML30" s="3"/>
      <c r="AMM30" s="3"/>
      <c r="AMN30" s="3"/>
      <c r="AMO30" s="3"/>
      <c r="AMP30" s="3"/>
      <c r="AMQ30" s="3"/>
      <c r="AMR30" s="3"/>
      <c r="AMS30" s="3"/>
    </row>
    <row r="31" spans="1:1033" ht="43.2">
      <c r="A31" s="277" t="s">
        <v>210</v>
      </c>
      <c r="B31" s="242">
        <v>6.8</v>
      </c>
      <c r="C31" s="237"/>
      <c r="D31" s="237"/>
      <c r="E31" s="237"/>
      <c r="F31" s="237"/>
      <c r="G31" s="237"/>
      <c r="H31" s="263"/>
      <c r="I31" s="84">
        <f t="shared" si="2"/>
        <v>0</v>
      </c>
      <c r="J31" s="84">
        <f t="shared" si="10"/>
        <v>0</v>
      </c>
      <c r="K31" s="84">
        <f t="shared" si="10"/>
        <v>0</v>
      </c>
      <c r="L31" s="84">
        <f t="shared" si="10"/>
        <v>0</v>
      </c>
      <c r="M31" s="84">
        <f t="shared" si="10"/>
        <v>0</v>
      </c>
      <c r="N31" s="84">
        <f t="shared" si="10"/>
        <v>0</v>
      </c>
      <c r="O31" s="84">
        <f t="shared" si="10"/>
        <v>0</v>
      </c>
      <c r="V31" s="257"/>
      <c r="W31" s="257"/>
      <c r="X31" s="257"/>
      <c r="Y31" s="257"/>
      <c r="Z31" s="257"/>
      <c r="AA31" s="257"/>
      <c r="AB31" s="257"/>
      <c r="AC31" s="257"/>
      <c r="AD31" s="257"/>
      <c r="AE31" s="257"/>
      <c r="AF31" s="257"/>
      <c r="AG31" s="257"/>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GW31" s="3"/>
      <c r="GX31" s="3"/>
      <c r="GY31" s="3"/>
      <c r="HC31" s="3"/>
      <c r="HD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c r="AME31" s="3"/>
      <c r="AMF31" s="3"/>
      <c r="AMG31" s="3"/>
      <c r="AMH31" s="3"/>
      <c r="AMI31" s="3"/>
      <c r="AMJ31" s="3"/>
      <c r="AMK31" s="3"/>
      <c r="AML31" s="3"/>
      <c r="AMM31" s="3"/>
      <c r="AMN31" s="3"/>
      <c r="AMO31" s="3"/>
      <c r="AMP31" s="3"/>
      <c r="AMQ31" s="3"/>
      <c r="AMR31" s="3"/>
      <c r="AMS31" s="3"/>
    </row>
    <row r="32" spans="1:1033" ht="43.2">
      <c r="A32" s="275" t="s">
        <v>211</v>
      </c>
      <c r="B32" s="239">
        <v>6.8</v>
      </c>
      <c r="C32" s="8"/>
      <c r="D32" s="8"/>
      <c r="E32" s="8"/>
      <c r="F32" s="8"/>
      <c r="G32" s="8"/>
      <c r="H32" s="8"/>
      <c r="I32" s="84">
        <f t="shared" si="2"/>
        <v>0</v>
      </c>
      <c r="J32" s="84">
        <f t="shared" si="10"/>
        <v>0</v>
      </c>
      <c r="K32" s="84">
        <f t="shared" si="10"/>
        <v>0</v>
      </c>
      <c r="L32" s="84">
        <f t="shared" si="10"/>
        <v>0</v>
      </c>
      <c r="M32" s="84">
        <f t="shared" si="10"/>
        <v>0</v>
      </c>
      <c r="N32" s="84">
        <f t="shared" si="10"/>
        <v>0</v>
      </c>
      <c r="O32" s="84">
        <f t="shared" si="10"/>
        <v>0</v>
      </c>
      <c r="V32" s="257"/>
      <c r="W32" s="257"/>
      <c r="X32" s="257"/>
      <c r="Y32" s="257"/>
      <c r="Z32" s="257"/>
      <c r="AA32" s="257"/>
      <c r="AB32" s="257"/>
      <c r="AC32" s="257"/>
      <c r="AD32" s="257"/>
      <c r="AE32" s="257"/>
      <c r="AF32" s="257"/>
      <c r="AG32" s="257"/>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GW32" s="3"/>
      <c r="GX32" s="3"/>
      <c r="GY32" s="3"/>
      <c r="HC32" s="3"/>
      <c r="HD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c r="AMR32" s="3"/>
      <c r="AMS32" s="3"/>
    </row>
    <row r="33" spans="1:1033" ht="43.2">
      <c r="A33" s="277" t="s">
        <v>212</v>
      </c>
      <c r="B33" s="242">
        <v>6.8</v>
      </c>
      <c r="C33" s="237"/>
      <c r="D33" s="237"/>
      <c r="E33" s="237"/>
      <c r="F33" s="237"/>
      <c r="G33" s="237"/>
      <c r="H33" s="263"/>
      <c r="I33" s="84">
        <f t="shared" si="2"/>
        <v>0</v>
      </c>
      <c r="J33" s="84">
        <f t="shared" si="10"/>
        <v>0</v>
      </c>
      <c r="K33" s="84">
        <f t="shared" si="10"/>
        <v>0</v>
      </c>
      <c r="L33" s="84">
        <f t="shared" si="10"/>
        <v>0</v>
      </c>
      <c r="M33" s="84">
        <f t="shared" si="10"/>
        <v>0</v>
      </c>
      <c r="N33" s="84">
        <f t="shared" si="10"/>
        <v>0</v>
      </c>
      <c r="O33" s="84">
        <f t="shared" si="10"/>
        <v>0</v>
      </c>
      <c r="V33" s="257"/>
      <c r="W33" s="257"/>
      <c r="X33" s="257"/>
      <c r="Y33" s="257"/>
      <c r="Z33" s="257"/>
      <c r="AA33" s="257"/>
      <c r="AB33" s="257"/>
      <c r="AC33" s="257"/>
      <c r="AD33" s="257"/>
      <c r="AE33" s="257"/>
      <c r="AF33" s="257"/>
      <c r="AG33" s="257"/>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GW33" s="3"/>
      <c r="GX33" s="3"/>
      <c r="GY33" s="3"/>
      <c r="HC33" s="3"/>
      <c r="HD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c r="AMM33" s="3"/>
      <c r="AMN33" s="3"/>
      <c r="AMO33" s="3"/>
      <c r="AMP33" s="3"/>
      <c r="AMQ33" s="3"/>
      <c r="AMR33" s="3"/>
      <c r="AMS33" s="3"/>
    </row>
    <row r="34" spans="1:1033" ht="43.8" thickBot="1">
      <c r="A34" s="275" t="s">
        <v>213</v>
      </c>
      <c r="B34" s="239">
        <v>6.8</v>
      </c>
      <c r="C34" s="8"/>
      <c r="D34" s="8"/>
      <c r="E34" s="8"/>
      <c r="F34" s="8"/>
      <c r="G34" s="8"/>
      <c r="H34" s="8"/>
      <c r="I34" s="84">
        <f t="shared" si="2"/>
        <v>0</v>
      </c>
      <c r="J34" s="84">
        <f t="shared" si="10"/>
        <v>0</v>
      </c>
      <c r="K34" s="84">
        <f t="shared" si="10"/>
        <v>0</v>
      </c>
      <c r="L34" s="84">
        <f t="shared" si="10"/>
        <v>0</v>
      </c>
      <c r="M34" s="84">
        <f t="shared" si="10"/>
        <v>0</v>
      </c>
      <c r="N34" s="84">
        <f t="shared" si="10"/>
        <v>0</v>
      </c>
      <c r="O34" s="84">
        <f t="shared" si="10"/>
        <v>0</v>
      </c>
      <c r="V34" s="257"/>
      <c r="W34" s="257"/>
      <c r="X34" s="257"/>
      <c r="Y34" s="257"/>
      <c r="Z34" s="257"/>
      <c r="AA34" s="257"/>
      <c r="AB34" s="257"/>
      <c r="AC34" s="257"/>
      <c r="AD34" s="257"/>
      <c r="AE34" s="257"/>
      <c r="AF34" s="257"/>
      <c r="AG34" s="257"/>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GW34" s="3"/>
      <c r="GX34" s="3"/>
      <c r="GY34" s="3"/>
      <c r="HC34" s="3"/>
      <c r="HD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c r="AJY34" s="3"/>
      <c r="AJZ34" s="3"/>
      <c r="AKA34" s="3"/>
      <c r="AKB34" s="3"/>
      <c r="AKC34" s="3"/>
      <c r="AKD34" s="3"/>
      <c r="AKE34" s="3"/>
      <c r="AKF34" s="3"/>
      <c r="AKG34" s="3"/>
      <c r="AKH34" s="3"/>
      <c r="AKI34" s="3"/>
      <c r="AKJ34" s="3"/>
      <c r="AKK34" s="3"/>
      <c r="AKL34" s="3"/>
      <c r="AKM34" s="3"/>
      <c r="AKN34" s="3"/>
      <c r="AKO34" s="3"/>
      <c r="AKP34" s="3"/>
      <c r="AKQ34" s="3"/>
      <c r="AKR34" s="3"/>
      <c r="AKS34" s="3"/>
      <c r="AKT34" s="3"/>
      <c r="AKU34" s="3"/>
      <c r="AKV34" s="3"/>
      <c r="AKW34" s="3"/>
      <c r="AKX34" s="3"/>
      <c r="AKY34" s="3"/>
      <c r="AKZ34" s="3"/>
      <c r="ALA34" s="3"/>
      <c r="ALB34" s="3"/>
      <c r="ALC34" s="3"/>
      <c r="ALD34" s="3"/>
      <c r="ALE34" s="3"/>
      <c r="ALF34" s="3"/>
      <c r="ALG34" s="3"/>
      <c r="ALH34" s="3"/>
      <c r="ALI34" s="3"/>
      <c r="ALJ34" s="3"/>
      <c r="ALK34" s="3"/>
      <c r="ALL34" s="3"/>
      <c r="ALM34" s="3"/>
      <c r="ALN34" s="3"/>
      <c r="ALO34" s="3"/>
      <c r="ALP34" s="3"/>
      <c r="ALQ34" s="3"/>
      <c r="ALR34" s="3"/>
      <c r="ALS34" s="3"/>
      <c r="ALT34" s="3"/>
      <c r="ALU34" s="3"/>
      <c r="ALV34" s="3"/>
      <c r="ALW34" s="3"/>
      <c r="ALX34" s="3"/>
      <c r="ALY34" s="3"/>
      <c r="ALZ34" s="3"/>
      <c r="AMA34" s="3"/>
      <c r="AMB34" s="3"/>
      <c r="AMC34" s="3"/>
      <c r="AMD34" s="3"/>
      <c r="AME34" s="3"/>
      <c r="AMF34" s="3"/>
      <c r="AMG34" s="3"/>
      <c r="AMH34" s="3"/>
      <c r="AMI34" s="3"/>
      <c r="AMJ34" s="3"/>
      <c r="AMK34" s="3"/>
      <c r="AML34" s="3"/>
      <c r="AMM34" s="3"/>
      <c r="AMN34" s="3"/>
      <c r="AMO34" s="3"/>
      <c r="AMP34" s="3"/>
      <c r="AMQ34" s="3"/>
      <c r="AMR34" s="3"/>
      <c r="AMS34" s="3"/>
    </row>
    <row r="35" spans="1:1033" s="56" customFormat="1" ht="15" thickBot="1">
      <c r="A35" s="282" t="s">
        <v>81</v>
      </c>
      <c r="B35" s="244"/>
      <c r="C35" s="122"/>
      <c r="D35" s="122"/>
      <c r="E35" s="122"/>
      <c r="F35" s="122"/>
      <c r="G35" s="122"/>
      <c r="H35" s="265"/>
      <c r="I35" s="84"/>
      <c r="J35" s="84"/>
      <c r="K35" s="84"/>
      <c r="L35" s="84"/>
      <c r="M35" s="84"/>
      <c r="N35" s="84"/>
      <c r="O35" s="84"/>
      <c r="P35" s="84"/>
      <c r="Q35" s="84"/>
      <c r="R35" s="274"/>
      <c r="S35" s="258"/>
      <c r="T35" s="258"/>
      <c r="U35" s="258"/>
      <c r="V35" s="259"/>
      <c r="W35" s="259"/>
      <c r="X35" s="259"/>
      <c r="Y35" s="259"/>
      <c r="Z35" s="259"/>
      <c r="AA35" s="259"/>
      <c r="AB35" s="259"/>
      <c r="AC35" s="259"/>
      <c r="AD35" s="259"/>
      <c r="AE35" s="259"/>
      <c r="AF35" s="259"/>
      <c r="AG35" s="259"/>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8"/>
      <c r="GZ35" s="56">
        <f>B35</f>
        <v>0</v>
      </c>
      <c r="HA35" s="56">
        <f t="shared" si="6"/>
        <v>0</v>
      </c>
    </row>
    <row r="36" spans="1:1033" ht="28.8">
      <c r="A36" s="275" t="s">
        <v>214</v>
      </c>
      <c r="B36" s="239">
        <v>6.9</v>
      </c>
      <c r="C36" s="9"/>
      <c r="D36" s="9"/>
      <c r="E36" s="9"/>
      <c r="F36" s="9"/>
      <c r="G36" s="9"/>
      <c r="H36" s="9"/>
      <c r="I36" s="84">
        <f t="shared" si="2"/>
        <v>0</v>
      </c>
      <c r="J36" s="84">
        <f t="shared" ref="J36:O38" si="11">$B36*C36</f>
        <v>0</v>
      </c>
      <c r="K36" s="84">
        <f t="shared" si="11"/>
        <v>0</v>
      </c>
      <c r="L36" s="84">
        <f t="shared" si="11"/>
        <v>0</v>
      </c>
      <c r="M36" s="84">
        <f t="shared" si="11"/>
        <v>0</v>
      </c>
      <c r="N36" s="84">
        <f t="shared" si="11"/>
        <v>0</v>
      </c>
      <c r="O36" s="84">
        <f t="shared" si="11"/>
        <v>0</v>
      </c>
      <c r="V36" s="257"/>
      <c r="W36" s="257"/>
      <c r="X36" s="257"/>
      <c r="Y36" s="257"/>
      <c r="Z36" s="257"/>
      <c r="AA36" s="257"/>
      <c r="AB36" s="257"/>
      <c r="AC36" s="257"/>
      <c r="AD36" s="257"/>
      <c r="AE36" s="257"/>
      <c r="AF36" s="257"/>
      <c r="AG36" s="257"/>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GW36" s="3"/>
      <c r="GX36" s="3"/>
      <c r="GY36" s="3"/>
      <c r="HC36" s="3"/>
      <c r="HD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c r="AMR36" s="3"/>
      <c r="AMS36" s="3"/>
    </row>
    <row r="37" spans="1:1033" ht="28.8">
      <c r="A37" s="283" t="s">
        <v>215</v>
      </c>
      <c r="B37" s="245">
        <v>5</v>
      </c>
      <c r="C37" s="237"/>
      <c r="D37" s="237"/>
      <c r="E37" s="237"/>
      <c r="F37" s="237"/>
      <c r="G37" s="237"/>
      <c r="H37" s="263"/>
      <c r="I37" s="84">
        <f t="shared" si="2"/>
        <v>0</v>
      </c>
      <c r="J37" s="84">
        <f t="shared" si="11"/>
        <v>0</v>
      </c>
      <c r="K37" s="84">
        <f t="shared" si="11"/>
        <v>0</v>
      </c>
      <c r="L37" s="84">
        <f t="shared" si="11"/>
        <v>0</v>
      </c>
      <c r="M37" s="84">
        <f t="shared" si="11"/>
        <v>0</v>
      </c>
      <c r="N37" s="84">
        <f t="shared" si="11"/>
        <v>0</v>
      </c>
      <c r="O37" s="84">
        <f t="shared" si="11"/>
        <v>0</v>
      </c>
      <c r="V37" s="257"/>
      <c r="W37" s="257"/>
      <c r="X37" s="257"/>
      <c r="Y37" s="257"/>
      <c r="Z37" s="257"/>
      <c r="AA37" s="257"/>
      <c r="AB37" s="257"/>
      <c r="AC37" s="257"/>
      <c r="AD37" s="257"/>
      <c r="AE37" s="257"/>
      <c r="AF37" s="257"/>
      <c r="AG37" s="257"/>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GW37" s="3"/>
      <c r="GX37" s="3"/>
      <c r="GY37" s="3"/>
      <c r="GZ37" s="3">
        <f>B43</f>
        <v>6.5</v>
      </c>
      <c r="HA37" s="3">
        <f t="shared" si="6"/>
        <v>0</v>
      </c>
      <c r="HC37" s="3"/>
      <c r="HD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c r="AMR37" s="3"/>
      <c r="AMS37" s="3"/>
    </row>
    <row r="38" spans="1:1033" ht="29.4" thickBot="1">
      <c r="A38" s="275" t="s">
        <v>216</v>
      </c>
      <c r="B38" s="239">
        <v>3.1</v>
      </c>
      <c r="C38" s="9"/>
      <c r="D38" s="9"/>
      <c r="E38" s="9"/>
      <c r="F38" s="9"/>
      <c r="G38" s="9"/>
      <c r="H38" s="9"/>
      <c r="I38" s="84">
        <f t="shared" si="2"/>
        <v>0</v>
      </c>
      <c r="J38" s="84">
        <f t="shared" si="11"/>
        <v>0</v>
      </c>
      <c r="K38" s="84">
        <f t="shared" si="11"/>
        <v>0</v>
      </c>
      <c r="L38" s="84">
        <f t="shared" si="11"/>
        <v>0</v>
      </c>
      <c r="M38" s="84">
        <f t="shared" si="11"/>
        <v>0</v>
      </c>
      <c r="N38" s="84">
        <f t="shared" si="11"/>
        <v>0</v>
      </c>
      <c r="O38" s="84">
        <f t="shared" si="11"/>
        <v>0</v>
      </c>
      <c r="V38" s="257"/>
      <c r="W38" s="257"/>
      <c r="X38" s="257"/>
      <c r="Y38" s="257"/>
      <c r="Z38" s="257"/>
      <c r="AA38" s="257"/>
      <c r="AB38" s="257"/>
      <c r="AC38" s="257"/>
      <c r="AD38" s="257"/>
      <c r="AE38" s="257"/>
      <c r="AF38" s="257"/>
      <c r="AG38" s="257"/>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GW38" s="3"/>
      <c r="GX38" s="3"/>
      <c r="GY38" s="3"/>
      <c r="GZ38" s="3">
        <f>B37</f>
        <v>5</v>
      </c>
      <c r="HA38" s="3">
        <f t="shared" si="6"/>
        <v>0</v>
      </c>
      <c r="HC38" s="3"/>
      <c r="HD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c r="AJY38" s="3"/>
      <c r="AJZ38" s="3"/>
      <c r="AKA38" s="3"/>
      <c r="AKB38" s="3"/>
      <c r="AKC38" s="3"/>
      <c r="AKD38" s="3"/>
      <c r="AKE38" s="3"/>
      <c r="AKF38" s="3"/>
      <c r="AKG38" s="3"/>
      <c r="AKH38" s="3"/>
      <c r="AKI38" s="3"/>
      <c r="AKJ38" s="3"/>
      <c r="AKK38" s="3"/>
      <c r="AKL38" s="3"/>
      <c r="AKM38" s="3"/>
      <c r="AKN38" s="3"/>
      <c r="AKO38" s="3"/>
      <c r="AKP38" s="3"/>
      <c r="AKQ38" s="3"/>
      <c r="AKR38" s="3"/>
      <c r="AKS38" s="3"/>
      <c r="AKT38" s="3"/>
      <c r="AKU38" s="3"/>
      <c r="AKV38" s="3"/>
      <c r="AKW38" s="3"/>
      <c r="AKX38" s="3"/>
      <c r="AKY38" s="3"/>
      <c r="AKZ38" s="3"/>
      <c r="ALA38" s="3"/>
      <c r="ALB38" s="3"/>
      <c r="ALC38" s="3"/>
      <c r="ALD38" s="3"/>
      <c r="ALE38" s="3"/>
      <c r="ALF38" s="3"/>
      <c r="ALG38" s="3"/>
      <c r="ALH38" s="3"/>
      <c r="ALI38" s="3"/>
      <c r="ALJ38" s="3"/>
      <c r="ALK38" s="3"/>
      <c r="ALL38" s="3"/>
      <c r="ALM38" s="3"/>
      <c r="ALN38" s="3"/>
      <c r="ALO38" s="3"/>
      <c r="ALP38" s="3"/>
      <c r="ALQ38" s="3"/>
      <c r="ALR38" s="3"/>
      <c r="ALS38" s="3"/>
      <c r="ALT38" s="3"/>
      <c r="ALU38" s="3"/>
      <c r="ALV38" s="3"/>
      <c r="ALW38" s="3"/>
      <c r="ALX38" s="3"/>
      <c r="ALY38" s="3"/>
      <c r="ALZ38" s="3"/>
      <c r="AMA38" s="3"/>
      <c r="AMB38" s="3"/>
      <c r="AMC38" s="3"/>
      <c r="AMD38" s="3"/>
      <c r="AME38" s="3"/>
      <c r="AMF38" s="3"/>
      <c r="AMG38" s="3"/>
      <c r="AMH38" s="3"/>
      <c r="AMI38" s="3"/>
      <c r="AMJ38" s="3"/>
      <c r="AMK38" s="3"/>
      <c r="AML38" s="3"/>
      <c r="AMM38" s="3"/>
      <c r="AMN38" s="3"/>
      <c r="AMO38" s="3"/>
      <c r="AMP38" s="3"/>
      <c r="AMQ38" s="3"/>
      <c r="AMR38" s="3"/>
      <c r="AMS38" s="3"/>
    </row>
    <row r="39" spans="1:1033" s="57" customFormat="1">
      <c r="A39" s="282" t="s">
        <v>151</v>
      </c>
      <c r="B39" s="246"/>
      <c r="C39" s="123"/>
      <c r="D39" s="123"/>
      <c r="E39" s="123"/>
      <c r="F39" s="123"/>
      <c r="G39" s="123"/>
      <c r="H39" s="266"/>
      <c r="I39" s="84"/>
      <c r="J39" s="84"/>
      <c r="K39" s="84"/>
      <c r="L39" s="84"/>
      <c r="M39" s="84"/>
      <c r="N39" s="84"/>
      <c r="O39" s="84"/>
      <c r="P39" s="84"/>
      <c r="Q39" s="84"/>
      <c r="R39" s="274"/>
      <c r="S39" s="258"/>
      <c r="T39" s="258"/>
      <c r="U39" s="258"/>
      <c r="V39" s="259"/>
      <c r="W39" s="259"/>
      <c r="X39" s="259"/>
      <c r="Y39" s="259"/>
      <c r="Z39" s="259"/>
      <c r="AA39" s="259"/>
      <c r="AB39" s="259"/>
      <c r="AC39" s="259"/>
      <c r="AD39" s="259"/>
      <c r="AE39" s="259"/>
      <c r="AF39" s="259"/>
      <c r="AG39" s="259"/>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c r="FE39" s="64"/>
      <c r="FF39" s="64"/>
      <c r="FG39" s="64"/>
      <c r="FH39" s="64"/>
      <c r="FI39" s="64"/>
      <c r="FJ39" s="64"/>
      <c r="FK39" s="64"/>
      <c r="FL39" s="64"/>
      <c r="FM39" s="64"/>
      <c r="FN39" s="64"/>
      <c r="FO39" s="64"/>
      <c r="FP39" s="64"/>
      <c r="FQ39" s="64"/>
      <c r="FR39" s="69"/>
    </row>
    <row r="40" spans="1:1033">
      <c r="A40" s="283" t="s">
        <v>194</v>
      </c>
      <c r="B40" s="242">
        <v>5.9</v>
      </c>
      <c r="C40" s="237"/>
      <c r="D40" s="237"/>
      <c r="E40" s="237"/>
      <c r="F40" s="237"/>
      <c r="G40" s="237"/>
      <c r="H40" s="263"/>
      <c r="I40" s="84">
        <f t="shared" si="2"/>
        <v>0</v>
      </c>
      <c r="J40" s="84">
        <f t="shared" ref="J40:J56" si="12">$B40*C40</f>
        <v>0</v>
      </c>
      <c r="K40" s="84">
        <f t="shared" ref="K40:K56" si="13">$B40*D40</f>
        <v>0</v>
      </c>
      <c r="L40" s="84">
        <f t="shared" ref="L40:L56" si="14">$B40*E40</f>
        <v>0</v>
      </c>
      <c r="M40" s="84">
        <f t="shared" ref="M40:M56" si="15">$B40*F40</f>
        <v>0</v>
      </c>
      <c r="N40" s="84">
        <f t="shared" ref="N40:N56" si="16">$B40*G40</f>
        <v>0</v>
      </c>
      <c r="O40" s="84">
        <f t="shared" ref="O40:O56" si="17">$B40*H40</f>
        <v>0</v>
      </c>
      <c r="V40" s="257"/>
      <c r="W40" s="257"/>
      <c r="X40" s="257"/>
      <c r="Y40" s="257"/>
      <c r="Z40" s="257"/>
      <c r="AA40" s="257"/>
      <c r="AB40" s="257"/>
      <c r="AC40" s="257"/>
      <c r="AD40" s="257"/>
      <c r="AE40" s="257"/>
      <c r="AF40" s="257"/>
      <c r="AG40" s="257"/>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GW40" s="3"/>
      <c r="GX40" s="3"/>
      <c r="GY40" s="3"/>
      <c r="GZ40" s="3">
        <f>B44</f>
        <v>5.2</v>
      </c>
      <c r="HA40" s="3">
        <f t="shared" si="6"/>
        <v>0</v>
      </c>
      <c r="HC40" s="3"/>
      <c r="HD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c r="AMR40" s="3"/>
      <c r="AMS40" s="3"/>
    </row>
    <row r="41" spans="1:1033">
      <c r="A41" s="284" t="s">
        <v>217</v>
      </c>
      <c r="B41" s="279">
        <v>5.9</v>
      </c>
      <c r="C41" s="8"/>
      <c r="D41" s="8"/>
      <c r="E41" s="8"/>
      <c r="F41" s="8"/>
      <c r="G41" s="8"/>
      <c r="H41" s="8"/>
      <c r="I41" s="84">
        <f t="shared" si="2"/>
        <v>0</v>
      </c>
      <c r="J41" s="84">
        <f t="shared" si="12"/>
        <v>0</v>
      </c>
      <c r="K41" s="84">
        <f t="shared" si="13"/>
        <v>0</v>
      </c>
      <c r="L41" s="84">
        <f t="shared" si="14"/>
        <v>0</v>
      </c>
      <c r="M41" s="84">
        <f t="shared" si="15"/>
        <v>0</v>
      </c>
      <c r="N41" s="84">
        <f t="shared" si="16"/>
        <v>0</v>
      </c>
      <c r="O41" s="84">
        <f t="shared" si="17"/>
        <v>0</v>
      </c>
      <c r="V41" s="257"/>
      <c r="W41" s="257"/>
      <c r="X41" s="257"/>
      <c r="Y41" s="257"/>
      <c r="Z41" s="257"/>
      <c r="AA41" s="257"/>
      <c r="AB41" s="257"/>
      <c r="AC41" s="257"/>
      <c r="AD41" s="257"/>
      <c r="AE41" s="257"/>
      <c r="AF41" s="257"/>
      <c r="AG41" s="257"/>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GW41" s="3"/>
      <c r="GX41" s="3"/>
      <c r="GY41" s="3"/>
      <c r="HC41" s="3"/>
      <c r="HD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c r="AMS41" s="3"/>
    </row>
    <row r="42" spans="1:1033" hidden="1">
      <c r="A42" s="285" t="s">
        <v>206</v>
      </c>
      <c r="B42" s="276">
        <v>6.9</v>
      </c>
      <c r="C42" s="237"/>
      <c r="D42" s="237"/>
      <c r="E42" s="237"/>
      <c r="F42" s="237"/>
      <c r="G42" s="237"/>
      <c r="H42" s="263"/>
      <c r="I42" s="84">
        <f t="shared" si="2"/>
        <v>0</v>
      </c>
      <c r="J42" s="84">
        <f t="shared" si="12"/>
        <v>0</v>
      </c>
      <c r="K42" s="84">
        <f t="shared" si="13"/>
        <v>0</v>
      </c>
      <c r="L42" s="84">
        <f t="shared" si="14"/>
        <v>0</v>
      </c>
      <c r="M42" s="84">
        <f t="shared" si="15"/>
        <v>0</v>
      </c>
      <c r="N42" s="84">
        <f t="shared" si="16"/>
        <v>0</v>
      </c>
      <c r="O42" s="84">
        <f t="shared" si="17"/>
        <v>0</v>
      </c>
      <c r="V42" s="257"/>
      <c r="W42" s="257"/>
      <c r="X42" s="257"/>
      <c r="Y42" s="257"/>
      <c r="Z42" s="257"/>
      <c r="AA42" s="257"/>
      <c r="AB42" s="257"/>
      <c r="AC42" s="257"/>
      <c r="AD42" s="257"/>
      <c r="AE42" s="257"/>
      <c r="AF42" s="257"/>
      <c r="AG42" s="257"/>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GW42" s="3"/>
      <c r="GX42" s="3"/>
      <c r="GY42" s="3"/>
      <c r="HC42" s="3"/>
      <c r="HD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c r="AJY42" s="3"/>
      <c r="AJZ42" s="3"/>
      <c r="AKA42" s="3"/>
      <c r="AKB42" s="3"/>
      <c r="AKC42" s="3"/>
      <c r="AKD42" s="3"/>
      <c r="AKE42" s="3"/>
      <c r="AKF42" s="3"/>
      <c r="AKG42" s="3"/>
      <c r="AKH42" s="3"/>
      <c r="AKI42" s="3"/>
      <c r="AKJ42" s="3"/>
      <c r="AKK42" s="3"/>
      <c r="AKL42" s="3"/>
      <c r="AKM42" s="3"/>
      <c r="AKN42" s="3"/>
      <c r="AKO42" s="3"/>
      <c r="AKP42" s="3"/>
      <c r="AKQ42" s="3"/>
      <c r="AKR42" s="3"/>
      <c r="AKS42" s="3"/>
      <c r="AKT42" s="3"/>
      <c r="AKU42" s="3"/>
      <c r="AKV42" s="3"/>
      <c r="AKW42" s="3"/>
      <c r="AKX42" s="3"/>
      <c r="AKY42" s="3"/>
      <c r="AKZ42" s="3"/>
      <c r="ALA42" s="3"/>
      <c r="ALB42" s="3"/>
      <c r="ALC42" s="3"/>
      <c r="ALD42" s="3"/>
      <c r="ALE42" s="3"/>
      <c r="ALF42" s="3"/>
      <c r="ALG42" s="3"/>
      <c r="ALH42" s="3"/>
      <c r="ALI42" s="3"/>
      <c r="ALJ42" s="3"/>
      <c r="ALK42" s="3"/>
      <c r="ALL42" s="3"/>
      <c r="ALM42" s="3"/>
      <c r="ALN42" s="3"/>
      <c r="ALO42" s="3"/>
      <c r="ALP42" s="3"/>
      <c r="ALQ42" s="3"/>
      <c r="ALR42" s="3"/>
      <c r="ALS42" s="3"/>
      <c r="ALT42" s="3"/>
      <c r="ALU42" s="3"/>
      <c r="ALV42" s="3"/>
      <c r="ALW42" s="3"/>
      <c r="ALX42" s="3"/>
      <c r="ALY42" s="3"/>
      <c r="ALZ42" s="3"/>
      <c r="AMA42" s="3"/>
      <c r="AMB42" s="3"/>
      <c r="AMC42" s="3"/>
      <c r="AMD42" s="3"/>
      <c r="AME42" s="3"/>
      <c r="AMF42" s="3"/>
      <c r="AMG42" s="3"/>
      <c r="AMH42" s="3"/>
      <c r="AMI42" s="3"/>
      <c r="AMJ42" s="3"/>
      <c r="AMK42" s="3"/>
      <c r="AML42" s="3"/>
      <c r="AMM42" s="3"/>
      <c r="AMN42" s="3"/>
      <c r="AMO42" s="3"/>
      <c r="AMP42" s="3"/>
      <c r="AMQ42" s="3"/>
      <c r="AMR42" s="3"/>
      <c r="AMS42" s="3"/>
    </row>
    <row r="43" spans="1:1033">
      <c r="A43" s="286" t="s">
        <v>195</v>
      </c>
      <c r="B43" s="278">
        <v>6.5</v>
      </c>
      <c r="C43" s="8"/>
      <c r="D43" s="8"/>
      <c r="E43" s="8"/>
      <c r="F43" s="8"/>
      <c r="G43" s="8"/>
      <c r="H43" s="8"/>
      <c r="I43" s="84">
        <f t="shared" si="2"/>
        <v>0</v>
      </c>
      <c r="J43" s="84">
        <f t="shared" si="12"/>
        <v>0</v>
      </c>
      <c r="K43" s="84">
        <f t="shared" si="13"/>
        <v>0</v>
      </c>
      <c r="L43" s="84">
        <f t="shared" si="14"/>
        <v>0</v>
      </c>
      <c r="M43" s="84">
        <f t="shared" si="15"/>
        <v>0</v>
      </c>
      <c r="N43" s="84">
        <f t="shared" si="16"/>
        <v>0</v>
      </c>
      <c r="O43" s="84">
        <f t="shared" si="17"/>
        <v>0</v>
      </c>
      <c r="V43" s="257"/>
      <c r="W43" s="257"/>
      <c r="X43" s="257"/>
      <c r="Y43" s="257"/>
      <c r="Z43" s="257"/>
      <c r="AA43" s="257"/>
      <c r="AB43" s="257"/>
      <c r="AC43" s="257"/>
      <c r="AD43" s="257"/>
      <c r="AE43" s="257"/>
      <c r="AF43" s="257"/>
      <c r="AG43" s="257"/>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GW43" s="3"/>
      <c r="GX43" s="3"/>
      <c r="GY43" s="3"/>
      <c r="GZ43" s="3">
        <f>B38</f>
        <v>3.1</v>
      </c>
      <c r="HA43" s="3">
        <f t="shared" si="6"/>
        <v>0</v>
      </c>
      <c r="HC43" s="3"/>
      <c r="HD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c r="AJY43" s="3"/>
      <c r="AJZ43" s="3"/>
      <c r="AKA43" s="3"/>
      <c r="AKB43" s="3"/>
      <c r="AKC43" s="3"/>
      <c r="AKD43" s="3"/>
      <c r="AKE43" s="3"/>
      <c r="AKF43" s="3"/>
      <c r="AKG43" s="3"/>
      <c r="AKH43" s="3"/>
      <c r="AKI43" s="3"/>
      <c r="AKJ43" s="3"/>
      <c r="AKK43" s="3"/>
      <c r="AKL43" s="3"/>
      <c r="AKM43" s="3"/>
      <c r="AKN43" s="3"/>
      <c r="AKO43" s="3"/>
      <c r="AKP43" s="3"/>
      <c r="AKQ43" s="3"/>
      <c r="AKR43" s="3"/>
      <c r="AKS43" s="3"/>
      <c r="AKT43" s="3"/>
      <c r="AKU43" s="3"/>
      <c r="AKV43" s="3"/>
      <c r="AKW43" s="3"/>
      <c r="AKX43" s="3"/>
      <c r="AKY43" s="3"/>
      <c r="AKZ43" s="3"/>
      <c r="ALA43" s="3"/>
      <c r="ALB43" s="3"/>
      <c r="ALC43" s="3"/>
      <c r="ALD43" s="3"/>
      <c r="ALE43" s="3"/>
      <c r="ALF43" s="3"/>
      <c r="ALG43" s="3"/>
      <c r="ALH43" s="3"/>
      <c r="ALI43" s="3"/>
      <c r="ALJ43" s="3"/>
      <c r="ALK43" s="3"/>
      <c r="ALL43" s="3"/>
      <c r="ALM43" s="3"/>
      <c r="ALN43" s="3"/>
      <c r="ALO43" s="3"/>
      <c r="ALP43" s="3"/>
      <c r="ALQ43" s="3"/>
      <c r="ALR43" s="3"/>
      <c r="ALS43" s="3"/>
      <c r="ALT43" s="3"/>
      <c r="ALU43" s="3"/>
      <c r="ALV43" s="3"/>
      <c r="ALW43" s="3"/>
      <c r="ALX43" s="3"/>
      <c r="ALY43" s="3"/>
      <c r="ALZ43" s="3"/>
      <c r="AMA43" s="3"/>
      <c r="AMB43" s="3"/>
      <c r="AMC43" s="3"/>
      <c r="AMD43" s="3"/>
      <c r="AME43" s="3"/>
      <c r="AMF43" s="3"/>
      <c r="AMG43" s="3"/>
      <c r="AMH43" s="3"/>
      <c r="AMI43" s="3"/>
      <c r="AMJ43" s="3"/>
      <c r="AMK43" s="3"/>
      <c r="AML43" s="3"/>
      <c r="AMM43" s="3"/>
      <c r="AMN43" s="3"/>
      <c r="AMO43" s="3"/>
      <c r="AMP43" s="3"/>
      <c r="AMQ43" s="3"/>
      <c r="AMR43" s="3"/>
      <c r="AMS43" s="3"/>
    </row>
    <row r="44" spans="1:1033">
      <c r="A44" s="284" t="s">
        <v>218</v>
      </c>
      <c r="B44" s="280">
        <v>5.2</v>
      </c>
      <c r="C44" s="237"/>
      <c r="D44" s="237"/>
      <c r="E44" s="237"/>
      <c r="F44" s="237"/>
      <c r="G44" s="237"/>
      <c r="H44" s="263"/>
      <c r="I44" s="84">
        <f t="shared" si="2"/>
        <v>0</v>
      </c>
      <c r="J44" s="84">
        <f t="shared" si="12"/>
        <v>0</v>
      </c>
      <c r="K44" s="84">
        <f t="shared" si="13"/>
        <v>0</v>
      </c>
      <c r="L44" s="84">
        <f t="shared" si="14"/>
        <v>0</v>
      </c>
      <c r="M44" s="84">
        <f t="shared" si="15"/>
        <v>0</v>
      </c>
      <c r="N44" s="84">
        <f t="shared" si="16"/>
        <v>0</v>
      </c>
      <c r="O44" s="84">
        <f t="shared" si="17"/>
        <v>0</v>
      </c>
      <c r="V44" s="257"/>
      <c r="W44" s="257"/>
      <c r="X44" s="257"/>
      <c r="Y44" s="257"/>
      <c r="Z44" s="257"/>
      <c r="AA44" s="257"/>
      <c r="AB44" s="257"/>
      <c r="AC44" s="257"/>
      <c r="AD44" s="257"/>
      <c r="AE44" s="257"/>
      <c r="AF44" s="257"/>
      <c r="AG44" s="257"/>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GW44" s="3"/>
      <c r="GX44" s="3"/>
      <c r="GY44" s="3"/>
      <c r="GZ44" s="3">
        <f>B45</f>
        <v>4.4000000000000004</v>
      </c>
      <c r="HA44" s="3">
        <f t="shared" si="6"/>
        <v>0</v>
      </c>
      <c r="HC44" s="3"/>
      <c r="HD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c r="AML44" s="3"/>
      <c r="AMM44" s="3"/>
      <c r="AMN44" s="3"/>
      <c r="AMO44" s="3"/>
      <c r="AMP44" s="3"/>
      <c r="AMQ44" s="3"/>
      <c r="AMR44" s="3"/>
      <c r="AMS44" s="3"/>
    </row>
    <row r="45" spans="1:1033">
      <c r="A45" s="283" t="s">
        <v>257</v>
      </c>
      <c r="B45" s="242">
        <v>4.4000000000000004</v>
      </c>
      <c r="C45" s="8"/>
      <c r="D45" s="8"/>
      <c r="E45" s="8"/>
      <c r="F45" s="8"/>
      <c r="G45" s="8"/>
      <c r="H45" s="8"/>
      <c r="I45" s="84">
        <f t="shared" si="2"/>
        <v>0</v>
      </c>
      <c r="J45" s="84">
        <f t="shared" si="12"/>
        <v>0</v>
      </c>
      <c r="K45" s="84">
        <f t="shared" si="13"/>
        <v>0</v>
      </c>
      <c r="L45" s="84">
        <f t="shared" si="14"/>
        <v>0</v>
      </c>
      <c r="M45" s="84">
        <f t="shared" si="15"/>
        <v>0</v>
      </c>
      <c r="N45" s="84">
        <f t="shared" si="16"/>
        <v>0</v>
      </c>
      <c r="O45" s="84">
        <f t="shared" si="17"/>
        <v>0</v>
      </c>
      <c r="V45" s="257"/>
      <c r="W45" s="257"/>
      <c r="X45" s="257"/>
      <c r="Y45" s="257"/>
      <c r="Z45" s="257"/>
      <c r="AA45" s="257"/>
      <c r="AB45" s="257"/>
      <c r="AC45" s="257"/>
      <c r="AD45" s="257"/>
      <c r="AE45" s="257"/>
      <c r="AF45" s="257"/>
      <c r="AG45" s="257"/>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GW45" s="3"/>
      <c r="GX45" s="3"/>
      <c r="GY45" s="3"/>
      <c r="GZ45" s="3">
        <f>B46</f>
        <v>3.9</v>
      </c>
      <c r="HA45" s="3">
        <f t="shared" si="6"/>
        <v>0</v>
      </c>
      <c r="HC45" s="3"/>
      <c r="HD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c r="AJY45" s="3"/>
      <c r="AJZ45" s="3"/>
      <c r="AKA45" s="3"/>
      <c r="AKB45" s="3"/>
      <c r="AKC45" s="3"/>
      <c r="AKD45" s="3"/>
      <c r="AKE45" s="3"/>
      <c r="AKF45" s="3"/>
      <c r="AKG45" s="3"/>
      <c r="AKH45" s="3"/>
      <c r="AKI45" s="3"/>
      <c r="AKJ45" s="3"/>
      <c r="AKK45" s="3"/>
      <c r="AKL45" s="3"/>
      <c r="AKM45" s="3"/>
      <c r="AKN45" s="3"/>
      <c r="AKO45" s="3"/>
      <c r="AKP45" s="3"/>
      <c r="AKQ45" s="3"/>
      <c r="AKR45" s="3"/>
      <c r="AKS45" s="3"/>
      <c r="AKT45" s="3"/>
      <c r="AKU45" s="3"/>
      <c r="AKV45" s="3"/>
      <c r="AKW45" s="3"/>
      <c r="AKX45" s="3"/>
      <c r="AKY45" s="3"/>
      <c r="AKZ45" s="3"/>
      <c r="ALA45" s="3"/>
      <c r="ALB45" s="3"/>
      <c r="ALC45" s="3"/>
      <c r="ALD45" s="3"/>
      <c r="ALE45" s="3"/>
      <c r="ALF45" s="3"/>
      <c r="ALG45" s="3"/>
      <c r="ALH45" s="3"/>
      <c r="ALI45" s="3"/>
      <c r="ALJ45" s="3"/>
      <c r="ALK45" s="3"/>
      <c r="ALL45" s="3"/>
      <c r="ALM45" s="3"/>
      <c r="ALN45" s="3"/>
      <c r="ALO45" s="3"/>
      <c r="ALP45" s="3"/>
      <c r="ALQ45" s="3"/>
      <c r="ALR45" s="3"/>
      <c r="ALS45" s="3"/>
      <c r="ALT45" s="3"/>
      <c r="ALU45" s="3"/>
      <c r="ALV45" s="3"/>
      <c r="ALW45" s="3"/>
      <c r="ALX45" s="3"/>
      <c r="ALY45" s="3"/>
      <c r="ALZ45" s="3"/>
      <c r="AMA45" s="3"/>
      <c r="AMB45" s="3"/>
      <c r="AMC45" s="3"/>
      <c r="AMD45" s="3"/>
      <c r="AME45" s="3"/>
      <c r="AMF45" s="3"/>
      <c r="AMG45" s="3"/>
      <c r="AMH45" s="3"/>
      <c r="AMI45" s="3"/>
      <c r="AMJ45" s="3"/>
      <c r="AMK45" s="3"/>
      <c r="AML45" s="3"/>
      <c r="AMM45" s="3"/>
      <c r="AMN45" s="3"/>
      <c r="AMO45" s="3"/>
      <c r="AMP45" s="3"/>
      <c r="AMQ45" s="3"/>
      <c r="AMR45" s="3"/>
      <c r="AMS45" s="3"/>
    </row>
    <row r="46" spans="1:1033">
      <c r="A46" s="284" t="s">
        <v>258</v>
      </c>
      <c r="B46" s="280">
        <v>3.9</v>
      </c>
      <c r="C46" s="237"/>
      <c r="D46" s="237"/>
      <c r="E46" s="237"/>
      <c r="F46" s="237"/>
      <c r="G46" s="237"/>
      <c r="H46" s="263"/>
      <c r="I46" s="84">
        <f t="shared" si="2"/>
        <v>0</v>
      </c>
      <c r="J46" s="84">
        <f t="shared" si="12"/>
        <v>0</v>
      </c>
      <c r="K46" s="84">
        <f t="shared" si="13"/>
        <v>0</v>
      </c>
      <c r="L46" s="84">
        <f t="shared" si="14"/>
        <v>0</v>
      </c>
      <c r="M46" s="84">
        <f t="shared" si="15"/>
        <v>0</v>
      </c>
      <c r="N46" s="84">
        <f t="shared" si="16"/>
        <v>0</v>
      </c>
      <c r="O46" s="84">
        <f t="shared" si="17"/>
        <v>0</v>
      </c>
      <c r="V46" s="257"/>
      <c r="W46" s="257"/>
      <c r="X46" s="257"/>
      <c r="Y46" s="257"/>
      <c r="Z46" s="257"/>
      <c r="AA46" s="257"/>
      <c r="AB46" s="257"/>
      <c r="AC46" s="257"/>
      <c r="AD46" s="257"/>
      <c r="AE46" s="257"/>
      <c r="AF46" s="257"/>
      <c r="AG46" s="257"/>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GW46" s="3"/>
      <c r="GX46" s="3"/>
      <c r="GY46" s="3"/>
      <c r="GZ46" s="3">
        <f>B36</f>
        <v>6.9</v>
      </c>
      <c r="HA46" s="3">
        <f t="shared" si="6"/>
        <v>0</v>
      </c>
      <c r="HC46" s="3"/>
      <c r="HD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c r="AJY46" s="3"/>
      <c r="AJZ46" s="3"/>
      <c r="AKA46" s="3"/>
      <c r="AKB46" s="3"/>
      <c r="AKC46" s="3"/>
      <c r="AKD46" s="3"/>
      <c r="AKE46" s="3"/>
      <c r="AKF46" s="3"/>
      <c r="AKG46" s="3"/>
      <c r="AKH46" s="3"/>
      <c r="AKI46" s="3"/>
      <c r="AKJ46" s="3"/>
      <c r="AKK46" s="3"/>
      <c r="AKL46" s="3"/>
      <c r="AKM46" s="3"/>
      <c r="AKN46" s="3"/>
      <c r="AKO46" s="3"/>
      <c r="AKP46" s="3"/>
      <c r="AKQ46" s="3"/>
      <c r="AKR46" s="3"/>
      <c r="AKS46" s="3"/>
      <c r="AKT46" s="3"/>
      <c r="AKU46" s="3"/>
      <c r="AKV46" s="3"/>
      <c r="AKW46" s="3"/>
      <c r="AKX46" s="3"/>
      <c r="AKY46" s="3"/>
      <c r="AKZ46" s="3"/>
      <c r="ALA46" s="3"/>
      <c r="ALB46" s="3"/>
      <c r="ALC46" s="3"/>
      <c r="ALD46" s="3"/>
      <c r="ALE46" s="3"/>
      <c r="ALF46" s="3"/>
      <c r="ALG46" s="3"/>
      <c r="ALH46" s="3"/>
      <c r="ALI46" s="3"/>
      <c r="ALJ46" s="3"/>
      <c r="ALK46" s="3"/>
      <c r="ALL46" s="3"/>
      <c r="ALM46" s="3"/>
      <c r="ALN46" s="3"/>
      <c r="ALO46" s="3"/>
      <c r="ALP46" s="3"/>
      <c r="ALQ46" s="3"/>
      <c r="ALR46" s="3"/>
      <c r="ALS46" s="3"/>
      <c r="ALT46" s="3"/>
      <c r="ALU46" s="3"/>
      <c r="ALV46" s="3"/>
      <c r="ALW46" s="3"/>
      <c r="ALX46" s="3"/>
      <c r="ALY46" s="3"/>
      <c r="ALZ46" s="3"/>
      <c r="AMA46" s="3"/>
      <c r="AMB46" s="3"/>
      <c r="AMC46" s="3"/>
      <c r="AMD46" s="3"/>
      <c r="AME46" s="3"/>
      <c r="AMF46" s="3"/>
      <c r="AMG46" s="3"/>
      <c r="AMH46" s="3"/>
      <c r="AMI46" s="3"/>
      <c r="AMJ46" s="3"/>
      <c r="AMK46" s="3"/>
      <c r="AML46" s="3"/>
      <c r="AMM46" s="3"/>
      <c r="AMN46" s="3"/>
      <c r="AMO46" s="3"/>
      <c r="AMP46" s="3"/>
      <c r="AMQ46" s="3"/>
      <c r="AMR46" s="3"/>
      <c r="AMS46" s="3"/>
    </row>
    <row r="47" spans="1:1033">
      <c r="A47" s="283" t="s">
        <v>219</v>
      </c>
      <c r="B47" s="278">
        <v>4.0999999999999996</v>
      </c>
      <c r="C47" s="8"/>
      <c r="D47" s="8"/>
      <c r="E47" s="8"/>
      <c r="F47" s="8"/>
      <c r="G47" s="8"/>
      <c r="H47" s="8"/>
      <c r="I47" s="84">
        <f t="shared" si="2"/>
        <v>0</v>
      </c>
      <c r="J47" s="84">
        <f t="shared" si="12"/>
        <v>0</v>
      </c>
      <c r="K47" s="84">
        <f t="shared" si="13"/>
        <v>0</v>
      </c>
      <c r="L47" s="84">
        <f t="shared" si="14"/>
        <v>0</v>
      </c>
      <c r="M47" s="84">
        <f t="shared" si="15"/>
        <v>0</v>
      </c>
      <c r="N47" s="84">
        <f t="shared" si="16"/>
        <v>0</v>
      </c>
      <c r="O47" s="84">
        <f t="shared" si="17"/>
        <v>0</v>
      </c>
      <c r="V47" s="257"/>
      <c r="W47" s="257"/>
      <c r="X47" s="257"/>
      <c r="Y47" s="257"/>
      <c r="Z47" s="257"/>
      <c r="AA47" s="257"/>
      <c r="AB47" s="257"/>
      <c r="AC47" s="257"/>
      <c r="AD47" s="257"/>
      <c r="AE47" s="257"/>
      <c r="AF47" s="257"/>
      <c r="AG47" s="257"/>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GW47" s="3"/>
      <c r="GX47" s="3"/>
      <c r="GY47" s="3"/>
      <c r="HC47" s="3"/>
      <c r="HD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c r="AJY47" s="3"/>
      <c r="AJZ47" s="3"/>
      <c r="AKA47" s="3"/>
      <c r="AKB47" s="3"/>
      <c r="AKC47" s="3"/>
      <c r="AKD47" s="3"/>
      <c r="AKE47" s="3"/>
      <c r="AKF47" s="3"/>
      <c r="AKG47" s="3"/>
      <c r="AKH47" s="3"/>
      <c r="AKI47" s="3"/>
      <c r="AKJ47" s="3"/>
      <c r="AKK47" s="3"/>
      <c r="AKL47" s="3"/>
      <c r="AKM47" s="3"/>
      <c r="AKN47" s="3"/>
      <c r="AKO47" s="3"/>
      <c r="AKP47" s="3"/>
      <c r="AKQ47" s="3"/>
      <c r="AKR47" s="3"/>
      <c r="AKS47" s="3"/>
      <c r="AKT47" s="3"/>
      <c r="AKU47" s="3"/>
      <c r="AKV47" s="3"/>
      <c r="AKW47" s="3"/>
      <c r="AKX47" s="3"/>
      <c r="AKY47" s="3"/>
      <c r="AKZ47" s="3"/>
      <c r="ALA47" s="3"/>
      <c r="ALB47" s="3"/>
      <c r="ALC47" s="3"/>
      <c r="ALD47" s="3"/>
      <c r="ALE47" s="3"/>
      <c r="ALF47" s="3"/>
      <c r="ALG47" s="3"/>
      <c r="ALH47" s="3"/>
      <c r="ALI47" s="3"/>
      <c r="ALJ47" s="3"/>
      <c r="ALK47" s="3"/>
      <c r="ALL47" s="3"/>
      <c r="ALM47" s="3"/>
      <c r="ALN47" s="3"/>
      <c r="ALO47" s="3"/>
      <c r="ALP47" s="3"/>
      <c r="ALQ47" s="3"/>
      <c r="ALR47" s="3"/>
      <c r="ALS47" s="3"/>
      <c r="ALT47" s="3"/>
      <c r="ALU47" s="3"/>
      <c r="ALV47" s="3"/>
      <c r="ALW47" s="3"/>
      <c r="ALX47" s="3"/>
      <c r="ALY47" s="3"/>
      <c r="ALZ47" s="3"/>
      <c r="AMA47" s="3"/>
      <c r="AMB47" s="3"/>
      <c r="AMC47" s="3"/>
      <c r="AMD47" s="3"/>
      <c r="AME47" s="3"/>
      <c r="AMF47" s="3"/>
      <c r="AMG47" s="3"/>
      <c r="AMH47" s="3"/>
      <c r="AMI47" s="3"/>
      <c r="AMJ47" s="3"/>
      <c r="AMK47" s="3"/>
      <c r="AML47" s="3"/>
      <c r="AMM47" s="3"/>
      <c r="AMN47" s="3"/>
      <c r="AMO47" s="3"/>
      <c r="AMP47" s="3"/>
      <c r="AMQ47" s="3"/>
      <c r="AMR47" s="3"/>
      <c r="AMS47" s="3"/>
    </row>
    <row r="48" spans="1:1033" ht="28.8">
      <c r="A48" s="284" t="s">
        <v>220</v>
      </c>
      <c r="B48" s="280">
        <v>5.6</v>
      </c>
      <c r="C48" s="237"/>
      <c r="D48" s="237"/>
      <c r="E48" s="237"/>
      <c r="F48" s="237"/>
      <c r="G48" s="237"/>
      <c r="H48" s="263"/>
      <c r="I48" s="84">
        <f t="shared" si="2"/>
        <v>0</v>
      </c>
      <c r="J48" s="84">
        <f t="shared" si="12"/>
        <v>0</v>
      </c>
      <c r="K48" s="84">
        <f t="shared" si="13"/>
        <v>0</v>
      </c>
      <c r="L48" s="84">
        <f t="shared" si="14"/>
        <v>0</v>
      </c>
      <c r="M48" s="84">
        <f t="shared" si="15"/>
        <v>0</v>
      </c>
      <c r="N48" s="84">
        <f t="shared" si="16"/>
        <v>0</v>
      </c>
      <c r="O48" s="84">
        <f t="shared" si="17"/>
        <v>0</v>
      </c>
      <c r="V48" s="257"/>
      <c r="W48" s="257"/>
      <c r="X48" s="257"/>
      <c r="Y48" s="257"/>
      <c r="Z48" s="257"/>
      <c r="AA48" s="257"/>
      <c r="AB48" s="257"/>
      <c r="AC48" s="257"/>
      <c r="AD48" s="257"/>
      <c r="AE48" s="257"/>
      <c r="AF48" s="257"/>
      <c r="AG48" s="257"/>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GW48" s="3"/>
      <c r="GX48" s="3"/>
      <c r="GY48" s="3"/>
      <c r="HC48" s="3"/>
      <c r="HD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c r="AJY48" s="3"/>
      <c r="AJZ48" s="3"/>
      <c r="AKA48" s="3"/>
      <c r="AKB48" s="3"/>
      <c r="AKC48" s="3"/>
      <c r="AKD48" s="3"/>
      <c r="AKE48" s="3"/>
      <c r="AKF48" s="3"/>
      <c r="AKG48" s="3"/>
      <c r="AKH48" s="3"/>
      <c r="AKI48" s="3"/>
      <c r="AKJ48" s="3"/>
      <c r="AKK48" s="3"/>
      <c r="AKL48" s="3"/>
      <c r="AKM48" s="3"/>
      <c r="AKN48" s="3"/>
      <c r="AKO48" s="3"/>
      <c r="AKP48" s="3"/>
      <c r="AKQ48" s="3"/>
      <c r="AKR48" s="3"/>
      <c r="AKS48" s="3"/>
      <c r="AKT48" s="3"/>
      <c r="AKU48" s="3"/>
      <c r="AKV48" s="3"/>
      <c r="AKW48" s="3"/>
      <c r="AKX48" s="3"/>
      <c r="AKY48" s="3"/>
      <c r="AKZ48" s="3"/>
      <c r="ALA48" s="3"/>
      <c r="ALB48" s="3"/>
      <c r="ALC48" s="3"/>
      <c r="ALD48" s="3"/>
      <c r="ALE48" s="3"/>
      <c r="ALF48" s="3"/>
      <c r="ALG48" s="3"/>
      <c r="ALH48" s="3"/>
      <c r="ALI48" s="3"/>
      <c r="ALJ48" s="3"/>
      <c r="ALK48" s="3"/>
      <c r="ALL48" s="3"/>
      <c r="ALM48" s="3"/>
      <c r="ALN48" s="3"/>
      <c r="ALO48" s="3"/>
      <c r="ALP48" s="3"/>
      <c r="ALQ48" s="3"/>
      <c r="ALR48" s="3"/>
      <c r="ALS48" s="3"/>
      <c r="ALT48" s="3"/>
      <c r="ALU48" s="3"/>
      <c r="ALV48" s="3"/>
      <c r="ALW48" s="3"/>
      <c r="ALX48" s="3"/>
      <c r="ALY48" s="3"/>
      <c r="ALZ48" s="3"/>
      <c r="AMA48" s="3"/>
      <c r="AMB48" s="3"/>
      <c r="AMC48" s="3"/>
      <c r="AMD48" s="3"/>
      <c r="AME48" s="3"/>
      <c r="AMF48" s="3"/>
      <c r="AMG48" s="3"/>
      <c r="AMH48" s="3"/>
      <c r="AMI48" s="3"/>
      <c r="AMJ48" s="3"/>
      <c r="AMK48" s="3"/>
      <c r="AML48" s="3"/>
      <c r="AMM48" s="3"/>
      <c r="AMN48" s="3"/>
      <c r="AMO48" s="3"/>
      <c r="AMP48" s="3"/>
      <c r="AMQ48" s="3"/>
      <c r="AMR48" s="3"/>
      <c r="AMS48" s="3"/>
    </row>
    <row r="49" spans="1:1033" ht="28.8">
      <c r="A49" s="283" t="s">
        <v>259</v>
      </c>
      <c r="B49" s="278">
        <v>5.6</v>
      </c>
      <c r="C49" s="8"/>
      <c r="D49" s="8"/>
      <c r="E49" s="8"/>
      <c r="F49" s="8"/>
      <c r="G49" s="8"/>
      <c r="H49" s="8"/>
      <c r="I49" s="84">
        <f t="shared" si="2"/>
        <v>0</v>
      </c>
      <c r="J49" s="84">
        <f t="shared" si="12"/>
        <v>0</v>
      </c>
      <c r="K49" s="84">
        <f t="shared" si="13"/>
        <v>0</v>
      </c>
      <c r="L49" s="84">
        <f t="shared" si="14"/>
        <v>0</v>
      </c>
      <c r="M49" s="84">
        <f t="shared" si="15"/>
        <v>0</v>
      </c>
      <c r="N49" s="84">
        <f t="shared" si="16"/>
        <v>0</v>
      </c>
      <c r="O49" s="84">
        <f t="shared" si="17"/>
        <v>0</v>
      </c>
      <c r="V49" s="257"/>
      <c r="W49" s="257"/>
      <c r="X49" s="257"/>
      <c r="Y49" s="257"/>
      <c r="Z49" s="257"/>
      <c r="AA49" s="257"/>
      <c r="AB49" s="257"/>
      <c r="AC49" s="257"/>
      <c r="AD49" s="257"/>
      <c r="AE49" s="257"/>
      <c r="AF49" s="257"/>
      <c r="AG49" s="257"/>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GW49" s="3"/>
      <c r="GX49" s="3"/>
      <c r="GY49" s="3"/>
      <c r="HC49" s="3"/>
      <c r="HD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c r="AJY49" s="3"/>
      <c r="AJZ49" s="3"/>
      <c r="AKA49" s="3"/>
      <c r="AKB49" s="3"/>
      <c r="AKC49" s="3"/>
      <c r="AKD49" s="3"/>
      <c r="AKE49" s="3"/>
      <c r="AKF49" s="3"/>
      <c r="AKG49" s="3"/>
      <c r="AKH49" s="3"/>
      <c r="AKI49" s="3"/>
      <c r="AKJ49" s="3"/>
      <c r="AKK49" s="3"/>
      <c r="AKL49" s="3"/>
      <c r="AKM49" s="3"/>
      <c r="AKN49" s="3"/>
      <c r="AKO49" s="3"/>
      <c r="AKP49" s="3"/>
      <c r="AKQ49" s="3"/>
      <c r="AKR49" s="3"/>
      <c r="AKS49" s="3"/>
      <c r="AKT49" s="3"/>
      <c r="AKU49" s="3"/>
      <c r="AKV49" s="3"/>
      <c r="AKW49" s="3"/>
      <c r="AKX49" s="3"/>
      <c r="AKY49" s="3"/>
      <c r="AKZ49" s="3"/>
      <c r="ALA49" s="3"/>
      <c r="ALB49" s="3"/>
      <c r="ALC49" s="3"/>
      <c r="ALD49" s="3"/>
      <c r="ALE49" s="3"/>
      <c r="ALF49" s="3"/>
      <c r="ALG49" s="3"/>
      <c r="ALH49" s="3"/>
      <c r="ALI49" s="3"/>
      <c r="ALJ49" s="3"/>
      <c r="ALK49" s="3"/>
      <c r="ALL49" s="3"/>
      <c r="ALM49" s="3"/>
      <c r="ALN49" s="3"/>
      <c r="ALO49" s="3"/>
      <c r="ALP49" s="3"/>
      <c r="ALQ49" s="3"/>
      <c r="ALR49" s="3"/>
      <c r="ALS49" s="3"/>
      <c r="ALT49" s="3"/>
      <c r="ALU49" s="3"/>
      <c r="ALV49" s="3"/>
      <c r="ALW49" s="3"/>
      <c r="ALX49" s="3"/>
      <c r="ALY49" s="3"/>
      <c r="ALZ49" s="3"/>
      <c r="AMA49" s="3"/>
      <c r="AMB49" s="3"/>
      <c r="AMC49" s="3"/>
      <c r="AMD49" s="3"/>
      <c r="AME49" s="3"/>
      <c r="AMF49" s="3"/>
      <c r="AMG49" s="3"/>
      <c r="AMH49" s="3"/>
      <c r="AMI49" s="3"/>
      <c r="AMJ49" s="3"/>
      <c r="AMK49" s="3"/>
      <c r="AML49" s="3"/>
      <c r="AMM49" s="3"/>
      <c r="AMN49" s="3"/>
      <c r="AMO49" s="3"/>
      <c r="AMP49" s="3"/>
      <c r="AMQ49" s="3"/>
      <c r="AMR49" s="3"/>
      <c r="AMS49" s="3"/>
    </row>
    <row r="50" spans="1:1033">
      <c r="A50" s="284" t="s">
        <v>196</v>
      </c>
      <c r="B50" s="280">
        <v>6.5</v>
      </c>
      <c r="C50" s="237"/>
      <c r="D50" s="237"/>
      <c r="E50" s="237"/>
      <c r="F50" s="237"/>
      <c r="G50" s="237"/>
      <c r="H50" s="263"/>
      <c r="I50" s="84">
        <f t="shared" si="2"/>
        <v>0</v>
      </c>
      <c r="J50" s="84">
        <f t="shared" si="12"/>
        <v>0</v>
      </c>
      <c r="K50" s="84">
        <f t="shared" si="13"/>
        <v>0</v>
      </c>
      <c r="L50" s="84">
        <f t="shared" si="14"/>
        <v>0</v>
      </c>
      <c r="M50" s="84">
        <f t="shared" si="15"/>
        <v>0</v>
      </c>
      <c r="N50" s="84">
        <f t="shared" si="16"/>
        <v>0</v>
      </c>
      <c r="O50" s="84">
        <f t="shared" si="17"/>
        <v>0</v>
      </c>
      <c r="V50" s="257"/>
      <c r="W50" s="257"/>
      <c r="X50" s="257"/>
      <c r="Y50" s="257"/>
      <c r="Z50" s="257"/>
      <c r="AA50" s="257"/>
      <c r="AB50" s="257"/>
      <c r="AC50" s="257"/>
      <c r="AD50" s="257"/>
      <c r="AE50" s="257"/>
      <c r="AF50" s="257"/>
      <c r="AG50" s="257"/>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GW50" s="3"/>
      <c r="GX50" s="3"/>
      <c r="GY50" s="3"/>
      <c r="HC50" s="3"/>
      <c r="HD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c r="AJY50" s="3"/>
      <c r="AJZ50" s="3"/>
      <c r="AKA50" s="3"/>
      <c r="AKB50" s="3"/>
      <c r="AKC50" s="3"/>
      <c r="AKD50" s="3"/>
      <c r="AKE50" s="3"/>
      <c r="AKF50" s="3"/>
      <c r="AKG50" s="3"/>
      <c r="AKH50" s="3"/>
      <c r="AKI50" s="3"/>
      <c r="AKJ50" s="3"/>
      <c r="AKK50" s="3"/>
      <c r="AKL50" s="3"/>
      <c r="AKM50" s="3"/>
      <c r="AKN50" s="3"/>
      <c r="AKO50" s="3"/>
      <c r="AKP50" s="3"/>
      <c r="AKQ50" s="3"/>
      <c r="AKR50" s="3"/>
      <c r="AKS50" s="3"/>
      <c r="AKT50" s="3"/>
      <c r="AKU50" s="3"/>
      <c r="AKV50" s="3"/>
      <c r="AKW50" s="3"/>
      <c r="AKX50" s="3"/>
      <c r="AKY50" s="3"/>
      <c r="AKZ50" s="3"/>
      <c r="ALA50" s="3"/>
      <c r="ALB50" s="3"/>
      <c r="ALC50" s="3"/>
      <c r="ALD50" s="3"/>
      <c r="ALE50" s="3"/>
      <c r="ALF50" s="3"/>
      <c r="ALG50" s="3"/>
      <c r="ALH50" s="3"/>
      <c r="ALI50" s="3"/>
      <c r="ALJ50" s="3"/>
      <c r="ALK50" s="3"/>
      <c r="ALL50" s="3"/>
      <c r="ALM50" s="3"/>
      <c r="ALN50" s="3"/>
      <c r="ALO50" s="3"/>
      <c r="ALP50" s="3"/>
      <c r="ALQ50" s="3"/>
      <c r="ALR50" s="3"/>
      <c r="ALS50" s="3"/>
      <c r="ALT50" s="3"/>
      <c r="ALU50" s="3"/>
      <c r="ALV50" s="3"/>
      <c r="ALW50" s="3"/>
      <c r="ALX50" s="3"/>
      <c r="ALY50" s="3"/>
      <c r="ALZ50" s="3"/>
      <c r="AMA50" s="3"/>
      <c r="AMB50" s="3"/>
      <c r="AMC50" s="3"/>
      <c r="AMD50" s="3"/>
      <c r="AME50" s="3"/>
      <c r="AMF50" s="3"/>
      <c r="AMG50" s="3"/>
      <c r="AMH50" s="3"/>
      <c r="AMI50" s="3"/>
      <c r="AMJ50" s="3"/>
      <c r="AMK50" s="3"/>
      <c r="AML50" s="3"/>
      <c r="AMM50" s="3"/>
      <c r="AMN50" s="3"/>
      <c r="AMO50" s="3"/>
      <c r="AMP50" s="3"/>
      <c r="AMQ50" s="3"/>
      <c r="AMR50" s="3"/>
      <c r="AMS50" s="3"/>
    </row>
    <row r="51" spans="1:1033">
      <c r="A51" s="283" t="s">
        <v>207</v>
      </c>
      <c r="B51" s="278">
        <v>7.6</v>
      </c>
      <c r="C51" s="8"/>
      <c r="D51" s="8"/>
      <c r="E51" s="8"/>
      <c r="F51" s="8"/>
      <c r="G51" s="8"/>
      <c r="H51" s="8"/>
      <c r="I51" s="84">
        <f t="shared" si="2"/>
        <v>0</v>
      </c>
      <c r="J51" s="84">
        <f t="shared" si="12"/>
        <v>0</v>
      </c>
      <c r="K51" s="84">
        <f t="shared" si="13"/>
        <v>0</v>
      </c>
      <c r="L51" s="84">
        <f t="shared" si="14"/>
        <v>0</v>
      </c>
      <c r="M51" s="84">
        <f t="shared" si="15"/>
        <v>0</v>
      </c>
      <c r="N51" s="84">
        <f t="shared" si="16"/>
        <v>0</v>
      </c>
      <c r="O51" s="84">
        <f t="shared" si="17"/>
        <v>0</v>
      </c>
      <c r="V51" s="257"/>
      <c r="W51" s="257"/>
      <c r="X51" s="257"/>
      <c r="Y51" s="257"/>
      <c r="Z51" s="257"/>
      <c r="AA51" s="257"/>
      <c r="AB51" s="257"/>
      <c r="AC51" s="257"/>
      <c r="AD51" s="257"/>
      <c r="AE51" s="257"/>
      <c r="AF51" s="257"/>
      <c r="AG51" s="257"/>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GW51" s="3"/>
      <c r="GX51" s="3"/>
      <c r="GY51" s="3"/>
      <c r="GZ51" s="3">
        <f>B51</f>
        <v>7.6</v>
      </c>
      <c r="HA51" s="3">
        <f t="shared" si="6"/>
        <v>0</v>
      </c>
      <c r="HC51" s="3"/>
      <c r="HD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c r="AJY51" s="3"/>
      <c r="AJZ51" s="3"/>
      <c r="AKA51" s="3"/>
      <c r="AKB51" s="3"/>
      <c r="AKC51" s="3"/>
      <c r="AKD51" s="3"/>
      <c r="AKE51" s="3"/>
      <c r="AKF51" s="3"/>
      <c r="AKG51" s="3"/>
      <c r="AKH51" s="3"/>
      <c r="AKI51" s="3"/>
      <c r="AKJ51" s="3"/>
      <c r="AKK51" s="3"/>
      <c r="AKL51" s="3"/>
      <c r="AKM51" s="3"/>
      <c r="AKN51" s="3"/>
      <c r="AKO51" s="3"/>
      <c r="AKP51" s="3"/>
      <c r="AKQ51" s="3"/>
      <c r="AKR51" s="3"/>
      <c r="AKS51" s="3"/>
      <c r="AKT51" s="3"/>
      <c r="AKU51" s="3"/>
      <c r="AKV51" s="3"/>
      <c r="AKW51" s="3"/>
      <c r="AKX51" s="3"/>
      <c r="AKY51" s="3"/>
      <c r="AKZ51" s="3"/>
      <c r="ALA51" s="3"/>
      <c r="ALB51" s="3"/>
      <c r="ALC51" s="3"/>
      <c r="ALD51" s="3"/>
      <c r="ALE51" s="3"/>
      <c r="ALF51" s="3"/>
      <c r="ALG51" s="3"/>
      <c r="ALH51" s="3"/>
      <c r="ALI51" s="3"/>
      <c r="ALJ51" s="3"/>
      <c r="ALK51" s="3"/>
      <c r="ALL51" s="3"/>
      <c r="ALM51" s="3"/>
      <c r="ALN51" s="3"/>
      <c r="ALO51" s="3"/>
      <c r="ALP51" s="3"/>
      <c r="ALQ51" s="3"/>
      <c r="ALR51" s="3"/>
      <c r="ALS51" s="3"/>
      <c r="ALT51" s="3"/>
      <c r="ALU51" s="3"/>
      <c r="ALV51" s="3"/>
      <c r="ALW51" s="3"/>
      <c r="ALX51" s="3"/>
      <c r="ALY51" s="3"/>
      <c r="ALZ51" s="3"/>
      <c r="AMA51" s="3"/>
      <c r="AMB51" s="3"/>
      <c r="AMC51" s="3"/>
      <c r="AMD51" s="3"/>
      <c r="AME51" s="3"/>
      <c r="AMF51" s="3"/>
      <c r="AMG51" s="3"/>
      <c r="AMH51" s="3"/>
      <c r="AMI51" s="3"/>
      <c r="AMJ51" s="3"/>
      <c r="AMK51" s="3"/>
      <c r="AML51" s="3"/>
      <c r="AMM51" s="3"/>
      <c r="AMN51" s="3"/>
      <c r="AMO51" s="3"/>
      <c r="AMP51" s="3"/>
      <c r="AMQ51" s="3"/>
      <c r="AMR51" s="3"/>
      <c r="AMS51" s="3"/>
    </row>
    <row r="52" spans="1:1033">
      <c r="A52" s="284" t="s">
        <v>197</v>
      </c>
      <c r="B52" s="280">
        <v>7.5</v>
      </c>
      <c r="C52" s="237"/>
      <c r="D52" s="237"/>
      <c r="E52" s="237"/>
      <c r="F52" s="237"/>
      <c r="G52" s="237"/>
      <c r="H52" s="263"/>
      <c r="I52" s="84">
        <f t="shared" si="2"/>
        <v>0</v>
      </c>
      <c r="J52" s="84">
        <f t="shared" si="12"/>
        <v>0</v>
      </c>
      <c r="K52" s="84">
        <f t="shared" si="13"/>
        <v>0</v>
      </c>
      <c r="L52" s="84">
        <f t="shared" si="14"/>
        <v>0</v>
      </c>
      <c r="M52" s="84">
        <f t="shared" si="15"/>
        <v>0</v>
      </c>
      <c r="N52" s="84">
        <f t="shared" si="16"/>
        <v>0</v>
      </c>
      <c r="O52" s="84">
        <f t="shared" si="17"/>
        <v>0</v>
      </c>
      <c r="V52" s="257"/>
      <c r="W52" s="257"/>
      <c r="X52" s="257"/>
      <c r="Y52" s="257"/>
      <c r="Z52" s="257"/>
      <c r="AA52" s="257"/>
      <c r="AB52" s="257"/>
      <c r="AC52" s="257"/>
      <c r="AD52" s="257"/>
      <c r="AE52" s="257"/>
      <c r="AF52" s="257"/>
      <c r="AG52" s="257"/>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GW52" s="3"/>
      <c r="GX52" s="3"/>
      <c r="GY52" s="3"/>
      <c r="HC52" s="3"/>
      <c r="HD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c r="AJY52" s="3"/>
      <c r="AJZ52" s="3"/>
      <c r="AKA52" s="3"/>
      <c r="AKB52" s="3"/>
      <c r="AKC52" s="3"/>
      <c r="AKD52" s="3"/>
      <c r="AKE52" s="3"/>
      <c r="AKF52" s="3"/>
      <c r="AKG52" s="3"/>
      <c r="AKH52" s="3"/>
      <c r="AKI52" s="3"/>
      <c r="AKJ52" s="3"/>
      <c r="AKK52" s="3"/>
      <c r="AKL52" s="3"/>
      <c r="AKM52" s="3"/>
      <c r="AKN52" s="3"/>
      <c r="AKO52" s="3"/>
      <c r="AKP52" s="3"/>
      <c r="AKQ52" s="3"/>
      <c r="AKR52" s="3"/>
      <c r="AKS52" s="3"/>
      <c r="AKT52" s="3"/>
      <c r="AKU52" s="3"/>
      <c r="AKV52" s="3"/>
      <c r="AKW52" s="3"/>
      <c r="AKX52" s="3"/>
      <c r="AKY52" s="3"/>
      <c r="AKZ52" s="3"/>
      <c r="ALA52" s="3"/>
      <c r="ALB52" s="3"/>
      <c r="ALC52" s="3"/>
      <c r="ALD52" s="3"/>
      <c r="ALE52" s="3"/>
      <c r="ALF52" s="3"/>
      <c r="ALG52" s="3"/>
      <c r="ALH52" s="3"/>
      <c r="ALI52" s="3"/>
      <c r="ALJ52" s="3"/>
      <c r="ALK52" s="3"/>
      <c r="ALL52" s="3"/>
      <c r="ALM52" s="3"/>
      <c r="ALN52" s="3"/>
      <c r="ALO52" s="3"/>
      <c r="ALP52" s="3"/>
      <c r="ALQ52" s="3"/>
      <c r="ALR52" s="3"/>
      <c r="ALS52" s="3"/>
      <c r="ALT52" s="3"/>
      <c r="ALU52" s="3"/>
      <c r="ALV52" s="3"/>
      <c r="ALW52" s="3"/>
      <c r="ALX52" s="3"/>
      <c r="ALY52" s="3"/>
      <c r="ALZ52" s="3"/>
      <c r="AMA52" s="3"/>
      <c r="AMB52" s="3"/>
      <c r="AMC52" s="3"/>
      <c r="AMD52" s="3"/>
      <c r="AME52" s="3"/>
      <c r="AMF52" s="3"/>
      <c r="AMG52" s="3"/>
      <c r="AMH52" s="3"/>
      <c r="AMI52" s="3"/>
      <c r="AMJ52" s="3"/>
      <c r="AMK52" s="3"/>
      <c r="AML52" s="3"/>
      <c r="AMM52" s="3"/>
      <c r="AMN52" s="3"/>
      <c r="AMO52" s="3"/>
      <c r="AMP52" s="3"/>
      <c r="AMQ52" s="3"/>
      <c r="AMR52" s="3"/>
      <c r="AMS52" s="3"/>
    </row>
    <row r="53" spans="1:1033" ht="14.4" customHeight="1">
      <c r="A53" s="283" t="s">
        <v>260</v>
      </c>
      <c r="B53" s="278">
        <v>7.3</v>
      </c>
      <c r="C53" s="8"/>
      <c r="D53" s="8"/>
      <c r="E53" s="8"/>
      <c r="F53" s="8"/>
      <c r="G53" s="8"/>
      <c r="H53" s="8"/>
      <c r="I53" s="84">
        <f t="shared" si="2"/>
        <v>0</v>
      </c>
      <c r="J53" s="84">
        <f t="shared" si="12"/>
        <v>0</v>
      </c>
      <c r="K53" s="84">
        <f t="shared" si="13"/>
        <v>0</v>
      </c>
      <c r="L53" s="84">
        <f t="shared" si="14"/>
        <v>0</v>
      </c>
      <c r="M53" s="84">
        <f t="shared" si="15"/>
        <v>0</v>
      </c>
      <c r="N53" s="84">
        <f t="shared" si="16"/>
        <v>0</v>
      </c>
      <c r="O53" s="84">
        <f t="shared" si="17"/>
        <v>0</v>
      </c>
      <c r="V53" s="257"/>
      <c r="W53" s="257"/>
      <c r="X53" s="257"/>
      <c r="Y53" s="257"/>
      <c r="Z53" s="257"/>
      <c r="AA53" s="257"/>
      <c r="AB53" s="257"/>
      <c r="AC53" s="257"/>
      <c r="AD53" s="257"/>
      <c r="AE53" s="257"/>
      <c r="AF53" s="257"/>
      <c r="AG53" s="257"/>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GW53" s="3"/>
      <c r="GX53" s="3"/>
      <c r="GY53" s="3"/>
      <c r="HC53" s="3"/>
      <c r="HD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c r="AJY53" s="3"/>
      <c r="AJZ53" s="3"/>
      <c r="AKA53" s="3"/>
      <c r="AKB53" s="3"/>
      <c r="AKC53" s="3"/>
      <c r="AKD53" s="3"/>
      <c r="AKE53" s="3"/>
      <c r="AKF53" s="3"/>
      <c r="AKG53" s="3"/>
      <c r="AKH53" s="3"/>
      <c r="AKI53" s="3"/>
      <c r="AKJ53" s="3"/>
      <c r="AKK53" s="3"/>
      <c r="AKL53" s="3"/>
      <c r="AKM53" s="3"/>
      <c r="AKN53" s="3"/>
      <c r="AKO53" s="3"/>
      <c r="AKP53" s="3"/>
      <c r="AKQ53" s="3"/>
      <c r="AKR53" s="3"/>
      <c r="AKS53" s="3"/>
      <c r="AKT53" s="3"/>
      <c r="AKU53" s="3"/>
      <c r="AKV53" s="3"/>
      <c r="AKW53" s="3"/>
      <c r="AKX53" s="3"/>
      <c r="AKY53" s="3"/>
      <c r="AKZ53" s="3"/>
      <c r="ALA53" s="3"/>
      <c r="ALB53" s="3"/>
      <c r="ALC53" s="3"/>
      <c r="ALD53" s="3"/>
      <c r="ALE53" s="3"/>
      <c r="ALF53" s="3"/>
      <c r="ALG53" s="3"/>
      <c r="ALH53" s="3"/>
      <c r="ALI53" s="3"/>
      <c r="ALJ53" s="3"/>
      <c r="ALK53" s="3"/>
      <c r="ALL53" s="3"/>
      <c r="ALM53" s="3"/>
      <c r="ALN53" s="3"/>
      <c r="ALO53" s="3"/>
      <c r="ALP53" s="3"/>
      <c r="ALQ53" s="3"/>
      <c r="ALR53" s="3"/>
      <c r="ALS53" s="3"/>
      <c r="ALT53" s="3"/>
      <c r="ALU53" s="3"/>
      <c r="ALV53" s="3"/>
      <c r="ALW53" s="3"/>
      <c r="ALX53" s="3"/>
      <c r="ALY53" s="3"/>
      <c r="ALZ53" s="3"/>
      <c r="AMA53" s="3"/>
      <c r="AMB53" s="3"/>
      <c r="AMC53" s="3"/>
      <c r="AMD53" s="3"/>
      <c r="AME53" s="3"/>
      <c r="AMF53" s="3"/>
      <c r="AMG53" s="3"/>
      <c r="AMH53" s="3"/>
      <c r="AMI53" s="3"/>
      <c r="AMJ53" s="3"/>
      <c r="AMK53" s="3"/>
      <c r="AML53" s="3"/>
      <c r="AMM53" s="3"/>
      <c r="AMN53" s="3"/>
      <c r="AMO53" s="3"/>
      <c r="AMP53" s="3"/>
      <c r="AMQ53" s="3"/>
      <c r="AMR53" s="3"/>
      <c r="AMS53" s="3"/>
    </row>
    <row r="54" spans="1:1033">
      <c r="A54" s="284" t="s">
        <v>198</v>
      </c>
      <c r="B54" s="280">
        <v>5.9</v>
      </c>
      <c r="C54" s="237"/>
      <c r="D54" s="237"/>
      <c r="E54" s="237"/>
      <c r="F54" s="237"/>
      <c r="G54" s="237"/>
      <c r="H54" s="263"/>
      <c r="I54" s="84">
        <f t="shared" si="2"/>
        <v>0</v>
      </c>
      <c r="J54" s="84">
        <f t="shared" si="12"/>
        <v>0</v>
      </c>
      <c r="K54" s="84">
        <f t="shared" ref="K54:K55" si="18">$B54*D54</f>
        <v>0</v>
      </c>
      <c r="L54" s="84">
        <f t="shared" ref="L54:L55" si="19">$B54*E54</f>
        <v>0</v>
      </c>
      <c r="M54" s="84">
        <f t="shared" ref="M54:M55" si="20">$B54*F54</f>
        <v>0</v>
      </c>
      <c r="N54" s="84">
        <f t="shared" ref="N54:N55" si="21">$B54*G54</f>
        <v>0</v>
      </c>
      <c r="O54" s="84">
        <f t="shared" ref="O54:O55" si="22">$B54*H54</f>
        <v>0</v>
      </c>
      <c r="V54" s="257"/>
      <c r="W54" s="257"/>
      <c r="X54" s="257"/>
      <c r="Y54" s="257"/>
      <c r="Z54" s="257"/>
      <c r="AA54" s="257"/>
      <c r="AB54" s="257"/>
      <c r="AC54" s="257"/>
      <c r="AD54" s="257"/>
      <c r="AE54" s="257"/>
      <c r="AF54" s="257"/>
      <c r="AG54" s="257"/>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GW54" s="3"/>
      <c r="GX54" s="3"/>
      <c r="GY54" s="3"/>
      <c r="HC54" s="3"/>
      <c r="HD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c r="AJY54" s="3"/>
      <c r="AJZ54" s="3"/>
      <c r="AKA54" s="3"/>
      <c r="AKB54" s="3"/>
      <c r="AKC54" s="3"/>
      <c r="AKD54" s="3"/>
      <c r="AKE54" s="3"/>
      <c r="AKF54" s="3"/>
      <c r="AKG54" s="3"/>
      <c r="AKH54" s="3"/>
      <c r="AKI54" s="3"/>
      <c r="AKJ54" s="3"/>
      <c r="AKK54" s="3"/>
      <c r="AKL54" s="3"/>
      <c r="AKM54" s="3"/>
      <c r="AKN54" s="3"/>
      <c r="AKO54" s="3"/>
      <c r="AKP54" s="3"/>
      <c r="AKQ54" s="3"/>
      <c r="AKR54" s="3"/>
      <c r="AKS54" s="3"/>
      <c r="AKT54" s="3"/>
      <c r="AKU54" s="3"/>
      <c r="AKV54" s="3"/>
      <c r="AKW54" s="3"/>
      <c r="AKX54" s="3"/>
      <c r="AKY54" s="3"/>
      <c r="AKZ54" s="3"/>
      <c r="ALA54" s="3"/>
      <c r="ALB54" s="3"/>
      <c r="ALC54" s="3"/>
      <c r="ALD54" s="3"/>
      <c r="ALE54" s="3"/>
      <c r="ALF54" s="3"/>
      <c r="ALG54" s="3"/>
      <c r="ALH54" s="3"/>
      <c r="ALI54" s="3"/>
      <c r="ALJ54" s="3"/>
      <c r="ALK54" s="3"/>
      <c r="ALL54" s="3"/>
      <c r="ALM54" s="3"/>
      <c r="ALN54" s="3"/>
      <c r="ALO54" s="3"/>
      <c r="ALP54" s="3"/>
      <c r="ALQ54" s="3"/>
      <c r="ALR54" s="3"/>
      <c r="ALS54" s="3"/>
      <c r="ALT54" s="3"/>
      <c r="ALU54" s="3"/>
      <c r="ALV54" s="3"/>
      <c r="ALW54" s="3"/>
      <c r="ALX54" s="3"/>
      <c r="ALY54" s="3"/>
      <c r="ALZ54" s="3"/>
      <c r="AMA54" s="3"/>
      <c r="AMB54" s="3"/>
      <c r="AMC54" s="3"/>
      <c r="AMD54" s="3"/>
      <c r="AME54" s="3"/>
      <c r="AMF54" s="3"/>
      <c r="AMG54" s="3"/>
      <c r="AMH54" s="3"/>
      <c r="AMI54" s="3"/>
      <c r="AMJ54" s="3"/>
      <c r="AMK54" s="3"/>
      <c r="AML54" s="3"/>
      <c r="AMM54" s="3"/>
      <c r="AMN54" s="3"/>
      <c r="AMO54" s="3"/>
      <c r="AMP54" s="3"/>
      <c r="AMQ54" s="3"/>
      <c r="AMR54" s="3"/>
      <c r="AMS54" s="3"/>
    </row>
    <row r="55" spans="1:1033" ht="14.4" customHeight="1">
      <c r="A55" s="283" t="s">
        <v>199</v>
      </c>
      <c r="B55" s="278">
        <v>5.5</v>
      </c>
      <c r="C55" s="8"/>
      <c r="D55" s="8"/>
      <c r="E55" s="8"/>
      <c r="F55" s="8"/>
      <c r="G55" s="8"/>
      <c r="H55" s="8"/>
      <c r="I55" s="84">
        <f t="shared" si="2"/>
        <v>0</v>
      </c>
      <c r="J55" s="84">
        <f t="shared" si="12"/>
        <v>0</v>
      </c>
      <c r="K55" s="84">
        <f t="shared" si="18"/>
        <v>0</v>
      </c>
      <c r="L55" s="84">
        <f t="shared" si="19"/>
        <v>0</v>
      </c>
      <c r="M55" s="84">
        <f t="shared" si="20"/>
        <v>0</v>
      </c>
      <c r="N55" s="84">
        <f t="shared" si="21"/>
        <v>0</v>
      </c>
      <c r="O55" s="84">
        <f t="shared" si="22"/>
        <v>0</v>
      </c>
      <c r="V55" s="257"/>
      <c r="W55" s="257"/>
      <c r="X55" s="257"/>
      <c r="Y55" s="257"/>
      <c r="Z55" s="257"/>
      <c r="AA55" s="257"/>
      <c r="AB55" s="257"/>
      <c r="AC55" s="257"/>
      <c r="AD55" s="257"/>
      <c r="AE55" s="257"/>
      <c r="AF55" s="257"/>
      <c r="AG55" s="257"/>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GW55" s="3"/>
      <c r="GX55" s="3"/>
      <c r="GY55" s="3"/>
      <c r="HC55" s="3"/>
      <c r="HD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c r="AJY55" s="3"/>
      <c r="AJZ55" s="3"/>
      <c r="AKA55" s="3"/>
      <c r="AKB55" s="3"/>
      <c r="AKC55" s="3"/>
      <c r="AKD55" s="3"/>
      <c r="AKE55" s="3"/>
      <c r="AKF55" s="3"/>
      <c r="AKG55" s="3"/>
      <c r="AKH55" s="3"/>
      <c r="AKI55" s="3"/>
      <c r="AKJ55" s="3"/>
      <c r="AKK55" s="3"/>
      <c r="AKL55" s="3"/>
      <c r="AKM55" s="3"/>
      <c r="AKN55" s="3"/>
      <c r="AKO55" s="3"/>
      <c r="AKP55" s="3"/>
      <c r="AKQ55" s="3"/>
      <c r="AKR55" s="3"/>
      <c r="AKS55" s="3"/>
      <c r="AKT55" s="3"/>
      <c r="AKU55" s="3"/>
      <c r="AKV55" s="3"/>
      <c r="AKW55" s="3"/>
      <c r="AKX55" s="3"/>
      <c r="AKY55" s="3"/>
      <c r="AKZ55" s="3"/>
      <c r="ALA55" s="3"/>
      <c r="ALB55" s="3"/>
      <c r="ALC55" s="3"/>
      <c r="ALD55" s="3"/>
      <c r="ALE55" s="3"/>
      <c r="ALF55" s="3"/>
      <c r="ALG55" s="3"/>
      <c r="ALH55" s="3"/>
      <c r="ALI55" s="3"/>
      <c r="ALJ55" s="3"/>
      <c r="ALK55" s="3"/>
      <c r="ALL55" s="3"/>
      <c r="ALM55" s="3"/>
      <c r="ALN55" s="3"/>
      <c r="ALO55" s="3"/>
      <c r="ALP55" s="3"/>
      <c r="ALQ55" s="3"/>
      <c r="ALR55" s="3"/>
      <c r="ALS55" s="3"/>
      <c r="ALT55" s="3"/>
      <c r="ALU55" s="3"/>
      <c r="ALV55" s="3"/>
      <c r="ALW55" s="3"/>
      <c r="ALX55" s="3"/>
      <c r="ALY55" s="3"/>
      <c r="ALZ55" s="3"/>
      <c r="AMA55" s="3"/>
      <c r="AMB55" s="3"/>
      <c r="AMC55" s="3"/>
      <c r="AMD55" s="3"/>
      <c r="AME55" s="3"/>
      <c r="AMF55" s="3"/>
      <c r="AMG55" s="3"/>
      <c r="AMH55" s="3"/>
      <c r="AMI55" s="3"/>
      <c r="AMJ55" s="3"/>
      <c r="AMK55" s="3"/>
      <c r="AML55" s="3"/>
      <c r="AMM55" s="3"/>
      <c r="AMN55" s="3"/>
      <c r="AMO55" s="3"/>
      <c r="AMP55" s="3"/>
      <c r="AMQ55" s="3"/>
      <c r="AMR55" s="3"/>
      <c r="AMS55" s="3"/>
    </row>
    <row r="56" spans="1:1033" ht="31.5" customHeight="1">
      <c r="A56" s="284" t="s">
        <v>261</v>
      </c>
      <c r="B56" s="280">
        <v>8.5</v>
      </c>
      <c r="C56" s="237"/>
      <c r="D56" s="237"/>
      <c r="E56" s="237"/>
      <c r="F56" s="237"/>
      <c r="G56" s="237"/>
      <c r="H56" s="263"/>
      <c r="I56" s="84">
        <f t="shared" si="2"/>
        <v>0</v>
      </c>
      <c r="J56" s="84">
        <f t="shared" si="12"/>
        <v>0</v>
      </c>
      <c r="K56" s="84">
        <f t="shared" si="13"/>
        <v>0</v>
      </c>
      <c r="L56" s="84">
        <f t="shared" si="14"/>
        <v>0</v>
      </c>
      <c r="M56" s="84">
        <f t="shared" si="15"/>
        <v>0</v>
      </c>
      <c r="N56" s="84">
        <f t="shared" si="16"/>
        <v>0</v>
      </c>
      <c r="O56" s="84">
        <f t="shared" si="17"/>
        <v>0</v>
      </c>
      <c r="V56" s="257"/>
      <c r="W56" s="257"/>
      <c r="X56" s="257"/>
      <c r="Y56" s="257"/>
      <c r="Z56" s="257"/>
      <c r="AA56" s="257"/>
      <c r="AB56" s="257"/>
      <c r="AC56" s="257"/>
      <c r="AD56" s="257"/>
      <c r="AE56" s="257"/>
      <c r="AF56" s="257"/>
      <c r="AG56" s="257"/>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GW56" s="3"/>
      <c r="GX56" s="3"/>
      <c r="GY56" s="3"/>
      <c r="HC56" s="3"/>
      <c r="HD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c r="AJY56" s="3"/>
      <c r="AJZ56" s="3"/>
      <c r="AKA56" s="3"/>
      <c r="AKB56" s="3"/>
      <c r="AKC56" s="3"/>
      <c r="AKD56" s="3"/>
      <c r="AKE56" s="3"/>
      <c r="AKF56" s="3"/>
      <c r="AKG56" s="3"/>
      <c r="AKH56" s="3"/>
      <c r="AKI56" s="3"/>
      <c r="AKJ56" s="3"/>
      <c r="AKK56" s="3"/>
      <c r="AKL56" s="3"/>
      <c r="AKM56" s="3"/>
      <c r="AKN56" s="3"/>
      <c r="AKO56" s="3"/>
      <c r="AKP56" s="3"/>
      <c r="AKQ56" s="3"/>
      <c r="AKR56" s="3"/>
      <c r="AKS56" s="3"/>
      <c r="AKT56" s="3"/>
      <c r="AKU56" s="3"/>
      <c r="AKV56" s="3"/>
      <c r="AKW56" s="3"/>
      <c r="AKX56" s="3"/>
      <c r="AKY56" s="3"/>
      <c r="AKZ56" s="3"/>
      <c r="ALA56" s="3"/>
      <c r="ALB56" s="3"/>
      <c r="ALC56" s="3"/>
      <c r="ALD56" s="3"/>
      <c r="ALE56" s="3"/>
      <c r="ALF56" s="3"/>
      <c r="ALG56" s="3"/>
      <c r="ALH56" s="3"/>
      <c r="ALI56" s="3"/>
      <c r="ALJ56" s="3"/>
      <c r="ALK56" s="3"/>
      <c r="ALL56" s="3"/>
      <c r="ALM56" s="3"/>
      <c r="ALN56" s="3"/>
      <c r="ALO56" s="3"/>
      <c r="ALP56" s="3"/>
      <c r="ALQ56" s="3"/>
      <c r="ALR56" s="3"/>
      <c r="ALS56" s="3"/>
      <c r="ALT56" s="3"/>
      <c r="ALU56" s="3"/>
      <c r="ALV56" s="3"/>
      <c r="ALW56" s="3"/>
      <c r="ALX56" s="3"/>
      <c r="ALY56" s="3"/>
      <c r="ALZ56" s="3"/>
      <c r="AMA56" s="3"/>
      <c r="AMB56" s="3"/>
      <c r="AMC56" s="3"/>
      <c r="AMD56" s="3"/>
      <c r="AME56" s="3"/>
      <c r="AMF56" s="3"/>
      <c r="AMG56" s="3"/>
      <c r="AMH56" s="3"/>
      <c r="AMI56" s="3"/>
      <c r="AMJ56" s="3"/>
      <c r="AMK56" s="3"/>
      <c r="AML56" s="3"/>
      <c r="AMM56" s="3"/>
      <c r="AMN56" s="3"/>
      <c r="AMO56" s="3"/>
      <c r="AMP56" s="3"/>
      <c r="AMQ56" s="3"/>
      <c r="AMR56" s="3"/>
      <c r="AMS56" s="3"/>
    </row>
    <row r="57" spans="1:1033" s="58" customFormat="1" ht="15" thickBot="1">
      <c r="A57" s="282" t="s">
        <v>162</v>
      </c>
      <c r="B57" s="247"/>
      <c r="C57" s="124"/>
      <c r="D57" s="124"/>
      <c r="E57" s="124"/>
      <c r="F57" s="124"/>
      <c r="G57" s="124"/>
      <c r="H57" s="267"/>
      <c r="I57" s="84"/>
      <c r="J57" s="256">
        <f t="shared" ref="J57:O57" si="23">SUM(J6:J56)</f>
        <v>0</v>
      </c>
      <c r="K57" s="256">
        <f t="shared" si="23"/>
        <v>0</v>
      </c>
      <c r="L57" s="256">
        <f t="shared" si="23"/>
        <v>0</v>
      </c>
      <c r="M57" s="256">
        <f t="shared" si="23"/>
        <v>0</v>
      </c>
      <c r="N57" s="256">
        <f t="shared" si="23"/>
        <v>0</v>
      </c>
      <c r="O57" s="256">
        <f t="shared" si="23"/>
        <v>0</v>
      </c>
      <c r="P57" s="84"/>
      <c r="Q57" s="84"/>
      <c r="R57" s="274"/>
      <c r="S57" s="258"/>
      <c r="T57" s="258"/>
      <c r="U57" s="258"/>
      <c r="V57" s="259"/>
      <c r="W57" s="259"/>
      <c r="X57" s="259"/>
      <c r="Y57" s="259"/>
      <c r="Z57" s="259"/>
      <c r="AA57" s="259"/>
      <c r="AB57" s="259"/>
      <c r="AC57" s="259"/>
      <c r="AD57" s="259"/>
      <c r="AE57" s="259"/>
      <c r="AF57" s="259"/>
      <c r="AG57" s="259"/>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70"/>
      <c r="GZ57" s="58">
        <f>B57</f>
        <v>0</v>
      </c>
      <c r="HA57" s="58">
        <f t="shared" si="6"/>
        <v>0</v>
      </c>
    </row>
    <row r="58" spans="1:1033" s="59" customFormat="1" ht="67.5" customHeight="1">
      <c r="A58" s="275" t="s">
        <v>208</v>
      </c>
      <c r="B58" s="233">
        <v>4.9000000000000004</v>
      </c>
      <c r="C58" s="9"/>
      <c r="D58" s="9"/>
      <c r="E58" s="9"/>
      <c r="F58" s="9"/>
      <c r="G58" s="9"/>
      <c r="H58" s="9"/>
      <c r="I58" s="84">
        <f t="shared" si="2"/>
        <v>0</v>
      </c>
      <c r="J58" s="84">
        <f t="shared" ref="J58:O60" si="24">$B58*C58</f>
        <v>0</v>
      </c>
      <c r="K58" s="84">
        <f t="shared" si="24"/>
        <v>0</v>
      </c>
      <c r="L58" s="84">
        <f t="shared" si="24"/>
        <v>0</v>
      </c>
      <c r="M58" s="84">
        <f t="shared" si="24"/>
        <v>0</v>
      </c>
      <c r="N58" s="84">
        <f t="shared" si="24"/>
        <v>0</v>
      </c>
      <c r="O58" s="84">
        <f t="shared" si="24"/>
        <v>0</v>
      </c>
      <c r="P58" s="84"/>
      <c r="Q58" s="84"/>
      <c r="R58" s="274"/>
      <c r="S58" s="258"/>
      <c r="T58" s="258"/>
      <c r="U58" s="258"/>
      <c r="V58" s="260"/>
      <c r="W58" s="260"/>
      <c r="X58" s="260"/>
      <c r="Y58" s="260"/>
      <c r="Z58" s="260"/>
      <c r="AA58" s="260"/>
      <c r="AB58" s="260"/>
      <c r="AC58" s="260"/>
      <c r="AD58" s="260"/>
      <c r="AE58" s="260"/>
      <c r="AF58" s="260"/>
      <c r="AG58" s="260"/>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c r="EO58" s="65"/>
      <c r="EP58" s="65"/>
      <c r="EQ58" s="65"/>
      <c r="ER58" s="65"/>
      <c r="ES58" s="65"/>
      <c r="ET58" s="65"/>
      <c r="EU58" s="65"/>
      <c r="EV58" s="65"/>
      <c r="EW58" s="65"/>
      <c r="EX58" s="65"/>
      <c r="EY58" s="65"/>
      <c r="EZ58" s="65"/>
      <c r="FA58" s="65"/>
      <c r="FB58" s="65"/>
      <c r="FC58" s="65"/>
      <c r="FD58" s="65"/>
      <c r="FE58" s="65"/>
      <c r="FF58" s="65"/>
      <c r="FG58" s="65"/>
      <c r="FH58" s="65"/>
      <c r="FI58" s="65"/>
      <c r="FJ58" s="65"/>
      <c r="FK58" s="65"/>
      <c r="FL58" s="65"/>
      <c r="FM58" s="65"/>
      <c r="FN58" s="65"/>
      <c r="FO58" s="65"/>
      <c r="FP58" s="65"/>
      <c r="FQ58" s="65"/>
      <c r="FR58" s="71"/>
    </row>
    <row r="59" spans="1:1033" ht="72">
      <c r="A59" s="287" t="s">
        <v>262</v>
      </c>
      <c r="B59" s="232">
        <v>4.9000000000000004</v>
      </c>
      <c r="C59" s="237"/>
      <c r="D59" s="237"/>
      <c r="E59" s="237"/>
      <c r="F59" s="237"/>
      <c r="G59" s="237"/>
      <c r="H59" s="263"/>
      <c r="I59" s="84">
        <f t="shared" si="2"/>
        <v>0</v>
      </c>
      <c r="J59" s="84">
        <f t="shared" si="24"/>
        <v>0</v>
      </c>
      <c r="K59" s="84">
        <f t="shared" si="24"/>
        <v>0</v>
      </c>
      <c r="L59" s="84">
        <f t="shared" si="24"/>
        <v>0</v>
      </c>
      <c r="M59" s="84">
        <f t="shared" si="24"/>
        <v>0</v>
      </c>
      <c r="N59" s="84">
        <f t="shared" si="24"/>
        <v>0</v>
      </c>
      <c r="O59" s="84">
        <f t="shared" si="24"/>
        <v>0</v>
      </c>
      <c r="V59" s="257"/>
      <c r="W59" s="257"/>
      <c r="X59" s="257"/>
      <c r="Y59" s="257"/>
      <c r="Z59" s="257"/>
      <c r="AA59" s="257"/>
      <c r="AB59" s="257"/>
      <c r="AC59" s="257"/>
      <c r="AD59" s="257"/>
      <c r="AE59" s="257"/>
      <c r="AF59" s="257"/>
      <c r="AG59" s="257"/>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GW59" s="3"/>
      <c r="GX59" s="3"/>
      <c r="GY59" s="3"/>
      <c r="GZ59" s="3">
        <f>B59</f>
        <v>4.9000000000000004</v>
      </c>
      <c r="HA59" s="3">
        <f t="shared" si="6"/>
        <v>0</v>
      </c>
      <c r="HC59" s="3"/>
      <c r="HD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c r="AJY59" s="3"/>
      <c r="AJZ59" s="3"/>
      <c r="AKA59" s="3"/>
      <c r="AKB59" s="3"/>
      <c r="AKC59" s="3"/>
      <c r="AKD59" s="3"/>
      <c r="AKE59" s="3"/>
      <c r="AKF59" s="3"/>
      <c r="AKG59" s="3"/>
      <c r="AKH59" s="3"/>
      <c r="AKI59" s="3"/>
      <c r="AKJ59" s="3"/>
      <c r="AKK59" s="3"/>
      <c r="AKL59" s="3"/>
      <c r="AKM59" s="3"/>
      <c r="AKN59" s="3"/>
      <c r="AKO59" s="3"/>
      <c r="AKP59" s="3"/>
      <c r="AKQ59" s="3"/>
      <c r="AKR59" s="3"/>
      <c r="AKS59" s="3"/>
      <c r="AKT59" s="3"/>
      <c r="AKU59" s="3"/>
      <c r="AKV59" s="3"/>
      <c r="AKW59" s="3"/>
      <c r="AKX59" s="3"/>
      <c r="AKY59" s="3"/>
      <c r="AKZ59" s="3"/>
      <c r="ALA59" s="3"/>
      <c r="ALB59" s="3"/>
      <c r="ALC59" s="3"/>
      <c r="ALD59" s="3"/>
      <c r="ALE59" s="3"/>
      <c r="ALF59" s="3"/>
      <c r="ALG59" s="3"/>
      <c r="ALH59" s="3"/>
      <c r="ALI59" s="3"/>
      <c r="ALJ59" s="3"/>
      <c r="ALK59" s="3"/>
      <c r="ALL59" s="3"/>
      <c r="ALM59" s="3"/>
      <c r="ALN59" s="3"/>
      <c r="ALO59" s="3"/>
      <c r="ALP59" s="3"/>
      <c r="ALQ59" s="3"/>
      <c r="ALR59" s="3"/>
      <c r="ALS59" s="3"/>
      <c r="ALT59" s="3"/>
      <c r="ALU59" s="3"/>
      <c r="ALV59" s="3"/>
      <c r="ALW59" s="3"/>
      <c r="ALX59" s="3"/>
      <c r="ALY59" s="3"/>
      <c r="ALZ59" s="3"/>
      <c r="AMA59" s="3"/>
      <c r="AMB59" s="3"/>
      <c r="AMC59" s="3"/>
      <c r="AMD59" s="3"/>
      <c r="AME59" s="3"/>
      <c r="AMF59" s="3"/>
      <c r="AMG59" s="3"/>
      <c r="AMH59" s="3"/>
      <c r="AMI59" s="3"/>
      <c r="AMJ59" s="3"/>
      <c r="AMK59" s="3"/>
      <c r="AML59" s="3"/>
      <c r="AMM59" s="3"/>
      <c r="AMN59" s="3"/>
      <c r="AMO59" s="3"/>
      <c r="AMP59" s="3"/>
      <c r="AMQ59" s="3"/>
      <c r="AMR59" s="3"/>
      <c r="AMS59" s="3"/>
    </row>
    <row r="60" spans="1:1033" ht="43.8" thickBot="1">
      <c r="A60" s="275" t="s">
        <v>263</v>
      </c>
      <c r="B60" s="233">
        <v>4.8</v>
      </c>
      <c r="C60" s="9"/>
      <c r="D60" s="9"/>
      <c r="E60" s="9"/>
      <c r="F60" s="9"/>
      <c r="G60" s="9"/>
      <c r="H60" s="9"/>
      <c r="I60" s="84">
        <f t="shared" si="2"/>
        <v>0</v>
      </c>
      <c r="J60" s="84">
        <f t="shared" si="24"/>
        <v>0</v>
      </c>
      <c r="K60" s="84">
        <f t="shared" si="24"/>
        <v>0</v>
      </c>
      <c r="L60" s="84">
        <f t="shared" si="24"/>
        <v>0</v>
      </c>
      <c r="M60" s="84">
        <f t="shared" si="24"/>
        <v>0</v>
      </c>
      <c r="N60" s="84">
        <f t="shared" si="24"/>
        <v>0</v>
      </c>
      <c r="O60" s="84">
        <f t="shared" si="24"/>
        <v>0</v>
      </c>
      <c r="V60" s="257"/>
      <c r="W60" s="257"/>
      <c r="X60" s="257"/>
      <c r="Y60" s="257"/>
      <c r="Z60" s="257"/>
      <c r="AA60" s="257"/>
      <c r="AB60" s="257"/>
      <c r="AC60" s="257"/>
      <c r="AD60" s="257"/>
      <c r="AE60" s="257"/>
      <c r="AF60" s="257"/>
      <c r="AG60" s="257"/>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GW60" s="3"/>
      <c r="GX60" s="3"/>
      <c r="GY60" s="3"/>
      <c r="GZ60" s="3">
        <f>B60</f>
        <v>4.8</v>
      </c>
      <c r="HA60" s="3">
        <f t="shared" si="6"/>
        <v>0</v>
      </c>
      <c r="HC60" s="3"/>
      <c r="HD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c r="AJY60" s="3"/>
      <c r="AJZ60" s="3"/>
      <c r="AKA60" s="3"/>
      <c r="AKB60" s="3"/>
      <c r="AKC60" s="3"/>
      <c r="AKD60" s="3"/>
      <c r="AKE60" s="3"/>
      <c r="AKF60" s="3"/>
      <c r="AKG60" s="3"/>
      <c r="AKH60" s="3"/>
      <c r="AKI60" s="3"/>
      <c r="AKJ60" s="3"/>
      <c r="AKK60" s="3"/>
      <c r="AKL60" s="3"/>
      <c r="AKM60" s="3"/>
      <c r="AKN60" s="3"/>
      <c r="AKO60" s="3"/>
      <c r="AKP60" s="3"/>
      <c r="AKQ60" s="3"/>
      <c r="AKR60" s="3"/>
      <c r="AKS60" s="3"/>
      <c r="AKT60" s="3"/>
      <c r="AKU60" s="3"/>
      <c r="AKV60" s="3"/>
      <c r="AKW60" s="3"/>
      <c r="AKX60" s="3"/>
      <c r="AKY60" s="3"/>
      <c r="AKZ60" s="3"/>
      <c r="ALA60" s="3"/>
      <c r="ALB60" s="3"/>
      <c r="ALC60" s="3"/>
      <c r="ALD60" s="3"/>
      <c r="ALE60" s="3"/>
      <c r="ALF60" s="3"/>
      <c r="ALG60" s="3"/>
      <c r="ALH60" s="3"/>
      <c r="ALI60" s="3"/>
      <c r="ALJ60" s="3"/>
      <c r="ALK60" s="3"/>
      <c r="ALL60" s="3"/>
      <c r="ALM60" s="3"/>
      <c r="ALN60" s="3"/>
      <c r="ALO60" s="3"/>
      <c r="ALP60" s="3"/>
      <c r="ALQ60" s="3"/>
      <c r="ALR60" s="3"/>
      <c r="ALS60" s="3"/>
      <c r="ALT60" s="3"/>
      <c r="ALU60" s="3"/>
      <c r="ALV60" s="3"/>
      <c r="ALW60" s="3"/>
      <c r="ALX60" s="3"/>
      <c r="ALY60" s="3"/>
      <c r="ALZ60" s="3"/>
      <c r="AMA60" s="3"/>
      <c r="AMB60" s="3"/>
      <c r="AMC60" s="3"/>
      <c r="AMD60" s="3"/>
      <c r="AME60" s="3"/>
      <c r="AMF60" s="3"/>
      <c r="AMG60" s="3"/>
      <c r="AMH60" s="3"/>
      <c r="AMI60" s="3"/>
      <c r="AMJ60" s="3"/>
      <c r="AMK60" s="3"/>
      <c r="AML60" s="3"/>
      <c r="AMM60" s="3"/>
      <c r="AMN60" s="3"/>
      <c r="AMO60" s="3"/>
      <c r="AMP60" s="3"/>
      <c r="AMQ60" s="3"/>
      <c r="AMR60" s="3"/>
      <c r="AMS60" s="3"/>
    </row>
    <row r="61" spans="1:1033" s="10" customFormat="1" ht="15" thickBot="1">
      <c r="A61" s="282" t="s">
        <v>221</v>
      </c>
      <c r="B61" s="248"/>
      <c r="C61" s="125"/>
      <c r="D61" s="125"/>
      <c r="E61" s="125"/>
      <c r="F61" s="125"/>
      <c r="G61" s="125"/>
      <c r="H61" s="268"/>
      <c r="I61" s="84"/>
      <c r="J61" s="84"/>
      <c r="K61" s="84"/>
      <c r="L61" s="84"/>
      <c r="M61" s="84"/>
      <c r="N61" s="84"/>
      <c r="O61" s="84"/>
      <c r="P61" s="84"/>
      <c r="Q61" s="84"/>
      <c r="R61" s="274"/>
      <c r="S61" s="258"/>
      <c r="T61" s="258"/>
      <c r="U61" s="258"/>
      <c r="V61" s="259"/>
      <c r="W61" s="259"/>
      <c r="X61" s="259"/>
      <c r="Y61" s="259"/>
      <c r="Z61" s="259"/>
      <c r="AA61" s="259"/>
      <c r="AB61" s="259"/>
      <c r="AC61" s="259"/>
      <c r="AD61" s="259"/>
      <c r="AE61" s="259"/>
      <c r="AF61" s="259"/>
      <c r="AG61" s="259"/>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8"/>
      <c r="GZ61" s="10">
        <f>B61</f>
        <v>0</v>
      </c>
      <c r="HA61" s="10">
        <f t="shared" si="6"/>
        <v>0</v>
      </c>
    </row>
    <row r="62" spans="1:1033" s="59" customFormat="1" ht="57.6">
      <c r="A62" s="283" t="s">
        <v>222</v>
      </c>
      <c r="B62" s="232">
        <v>4.9000000000000004</v>
      </c>
      <c r="C62" s="237"/>
      <c r="D62" s="237"/>
      <c r="E62" s="237"/>
      <c r="F62" s="237"/>
      <c r="G62" s="237"/>
      <c r="H62" s="263"/>
      <c r="I62" s="84">
        <f t="shared" si="2"/>
        <v>0</v>
      </c>
      <c r="J62" s="84">
        <f t="shared" ref="J62:O63" si="25">$B62*C62</f>
        <v>0</v>
      </c>
      <c r="K62" s="84">
        <f t="shared" si="25"/>
        <v>0</v>
      </c>
      <c r="L62" s="84">
        <f t="shared" si="25"/>
        <v>0</v>
      </c>
      <c r="M62" s="84">
        <f t="shared" si="25"/>
        <v>0</v>
      </c>
      <c r="N62" s="84">
        <f t="shared" si="25"/>
        <v>0</v>
      </c>
      <c r="O62" s="84">
        <f t="shared" si="25"/>
        <v>0</v>
      </c>
      <c r="P62" s="84"/>
      <c r="Q62" s="84"/>
      <c r="R62" s="274"/>
      <c r="S62" s="258"/>
      <c r="T62" s="258"/>
      <c r="U62" s="258"/>
      <c r="V62" s="260"/>
      <c r="W62" s="260"/>
      <c r="X62" s="260"/>
      <c r="Y62" s="260"/>
      <c r="Z62" s="260"/>
      <c r="AA62" s="260"/>
      <c r="AB62" s="260"/>
      <c r="AC62" s="260"/>
      <c r="AD62" s="260"/>
      <c r="AE62" s="260"/>
      <c r="AF62" s="260"/>
      <c r="AG62" s="260"/>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c r="EO62" s="65"/>
      <c r="EP62" s="65"/>
      <c r="EQ62" s="65"/>
      <c r="ER62" s="65"/>
      <c r="ES62" s="65"/>
      <c r="ET62" s="65"/>
      <c r="EU62" s="65"/>
      <c r="EV62" s="65"/>
      <c r="EW62" s="65"/>
      <c r="EX62" s="65"/>
      <c r="EY62" s="65"/>
      <c r="EZ62" s="65"/>
      <c r="FA62" s="65"/>
      <c r="FB62" s="65"/>
      <c r="FC62" s="65"/>
      <c r="FD62" s="65"/>
      <c r="FE62" s="65"/>
      <c r="FF62" s="65"/>
      <c r="FG62" s="65"/>
      <c r="FH62" s="65"/>
      <c r="FI62" s="65"/>
      <c r="FJ62" s="65"/>
      <c r="FK62" s="65"/>
      <c r="FL62" s="65"/>
      <c r="FM62" s="65"/>
      <c r="FN62" s="65"/>
      <c r="FO62" s="65"/>
      <c r="FP62" s="65"/>
      <c r="FQ62" s="65"/>
      <c r="FR62" s="71"/>
    </row>
    <row r="63" spans="1:1033" ht="43.8" thickBot="1">
      <c r="A63" s="275" t="s">
        <v>264</v>
      </c>
      <c r="B63" s="233">
        <v>4.9000000000000004</v>
      </c>
      <c r="C63" s="9"/>
      <c r="D63" s="9"/>
      <c r="E63" s="9"/>
      <c r="F63" s="9"/>
      <c r="G63" s="9"/>
      <c r="H63" s="9"/>
      <c r="I63" s="84">
        <f t="shared" si="2"/>
        <v>0</v>
      </c>
      <c r="J63" s="84">
        <f t="shared" si="25"/>
        <v>0</v>
      </c>
      <c r="K63" s="84">
        <f t="shared" si="25"/>
        <v>0</v>
      </c>
      <c r="L63" s="84">
        <f t="shared" si="25"/>
        <v>0</v>
      </c>
      <c r="M63" s="84">
        <f t="shared" si="25"/>
        <v>0</v>
      </c>
      <c r="N63" s="84">
        <f t="shared" si="25"/>
        <v>0</v>
      </c>
      <c r="O63" s="84">
        <f t="shared" si="25"/>
        <v>0</v>
      </c>
      <c r="V63" s="257"/>
      <c r="W63" s="257"/>
      <c r="X63" s="257"/>
      <c r="Y63" s="257"/>
      <c r="Z63" s="257"/>
      <c r="AA63" s="257"/>
      <c r="AB63" s="257"/>
      <c r="AC63" s="257"/>
      <c r="AD63" s="257"/>
      <c r="AE63" s="257"/>
      <c r="AF63" s="257"/>
      <c r="AG63" s="257"/>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GW63" s="3"/>
      <c r="GX63" s="3"/>
      <c r="GY63" s="3"/>
      <c r="HC63" s="3"/>
      <c r="HD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c r="AJY63" s="3"/>
      <c r="AJZ63" s="3"/>
      <c r="AKA63" s="3"/>
      <c r="AKB63" s="3"/>
      <c r="AKC63" s="3"/>
      <c r="AKD63" s="3"/>
      <c r="AKE63" s="3"/>
      <c r="AKF63" s="3"/>
      <c r="AKG63" s="3"/>
      <c r="AKH63" s="3"/>
      <c r="AKI63" s="3"/>
      <c r="AKJ63" s="3"/>
      <c r="AKK63" s="3"/>
      <c r="AKL63" s="3"/>
      <c r="AKM63" s="3"/>
      <c r="AKN63" s="3"/>
      <c r="AKO63" s="3"/>
      <c r="AKP63" s="3"/>
      <c r="AKQ63" s="3"/>
      <c r="AKR63" s="3"/>
      <c r="AKS63" s="3"/>
      <c r="AKT63" s="3"/>
      <c r="AKU63" s="3"/>
      <c r="AKV63" s="3"/>
      <c r="AKW63" s="3"/>
      <c r="AKX63" s="3"/>
      <c r="AKY63" s="3"/>
      <c r="AKZ63" s="3"/>
      <c r="ALA63" s="3"/>
      <c r="ALB63" s="3"/>
      <c r="ALC63" s="3"/>
      <c r="ALD63" s="3"/>
      <c r="ALE63" s="3"/>
      <c r="ALF63" s="3"/>
      <c r="ALG63" s="3"/>
      <c r="ALH63" s="3"/>
      <c r="ALI63" s="3"/>
      <c r="ALJ63" s="3"/>
      <c r="ALK63" s="3"/>
      <c r="ALL63" s="3"/>
      <c r="ALM63" s="3"/>
      <c r="ALN63" s="3"/>
      <c r="ALO63" s="3"/>
      <c r="ALP63" s="3"/>
      <c r="ALQ63" s="3"/>
      <c r="ALR63" s="3"/>
      <c r="ALS63" s="3"/>
      <c r="ALT63" s="3"/>
      <c r="ALU63" s="3"/>
      <c r="ALV63" s="3"/>
      <c r="ALW63" s="3"/>
      <c r="ALX63" s="3"/>
      <c r="ALY63" s="3"/>
      <c r="ALZ63" s="3"/>
      <c r="AMA63" s="3"/>
      <c r="AMB63" s="3"/>
      <c r="AMC63" s="3"/>
      <c r="AMD63" s="3"/>
      <c r="AME63" s="3"/>
      <c r="AMF63" s="3"/>
      <c r="AMG63" s="3"/>
      <c r="AMH63" s="3"/>
      <c r="AMI63" s="3"/>
      <c r="AMJ63" s="3"/>
      <c r="AMK63" s="3"/>
      <c r="AML63" s="3"/>
      <c r="AMM63" s="3"/>
      <c r="AMN63" s="3"/>
      <c r="AMO63" s="3"/>
      <c r="AMP63" s="3"/>
      <c r="AMQ63" s="3"/>
      <c r="AMR63" s="3"/>
      <c r="AMS63" s="3"/>
    </row>
    <row r="64" spans="1:1033" s="55" customFormat="1" ht="15" customHeight="1">
      <c r="A64" s="282" t="s">
        <v>152</v>
      </c>
      <c r="B64" s="249"/>
      <c r="C64" s="126"/>
      <c r="D64" s="126"/>
      <c r="E64" s="126"/>
      <c r="F64" s="126"/>
      <c r="G64" s="126"/>
      <c r="H64" s="269"/>
      <c r="I64" s="84"/>
      <c r="J64" s="84"/>
      <c r="K64" s="84"/>
      <c r="L64" s="84"/>
      <c r="M64" s="84"/>
      <c r="N64" s="84"/>
      <c r="O64" s="84"/>
      <c r="P64" s="84"/>
      <c r="Q64" s="84"/>
      <c r="R64" s="274"/>
      <c r="S64" s="258"/>
      <c r="T64" s="258"/>
      <c r="U64" s="258"/>
      <c r="V64" s="259"/>
      <c r="W64" s="259"/>
      <c r="X64" s="259"/>
      <c r="Y64" s="259"/>
      <c r="Z64" s="259"/>
      <c r="AA64" s="259"/>
      <c r="AB64" s="259"/>
      <c r="AC64" s="259"/>
      <c r="AD64" s="259"/>
      <c r="AE64" s="259"/>
      <c r="AF64" s="259"/>
      <c r="AG64" s="259"/>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c r="EO64" s="64"/>
      <c r="EP64" s="64"/>
      <c r="EQ64" s="64"/>
      <c r="ER64" s="64"/>
      <c r="ES64" s="64"/>
      <c r="ET64" s="64"/>
      <c r="EU64" s="64"/>
      <c r="EV64" s="64"/>
      <c r="EW64" s="64"/>
      <c r="EX64" s="64"/>
      <c r="EY64" s="64"/>
      <c r="EZ64" s="64"/>
      <c r="FA64" s="64"/>
      <c r="FB64" s="64"/>
      <c r="FC64" s="64"/>
      <c r="FD64" s="64"/>
      <c r="FE64" s="64"/>
      <c r="FF64" s="64"/>
      <c r="FG64" s="64"/>
      <c r="FH64" s="64"/>
      <c r="FI64" s="64"/>
      <c r="FJ64" s="64"/>
      <c r="FK64" s="64"/>
      <c r="FL64" s="64"/>
      <c r="FM64" s="64"/>
      <c r="FN64" s="64"/>
      <c r="FO64" s="64"/>
      <c r="FP64" s="64"/>
      <c r="FQ64" s="64"/>
      <c r="FR64" s="69"/>
    </row>
    <row r="65" spans="1:1033" s="42" customFormat="1" ht="86.4">
      <c r="A65" s="283" t="s">
        <v>265</v>
      </c>
      <c r="B65" s="232">
        <v>18.5</v>
      </c>
      <c r="C65" s="237"/>
      <c r="D65" s="237"/>
      <c r="E65" s="237"/>
      <c r="F65" s="237"/>
      <c r="G65" s="237"/>
      <c r="H65" s="263"/>
      <c r="I65" s="84">
        <f t="shared" si="2"/>
        <v>0</v>
      </c>
      <c r="J65" s="84">
        <f t="shared" ref="J65:J75" si="26">$B65*C65</f>
        <v>0</v>
      </c>
      <c r="K65" s="84">
        <f t="shared" ref="K65:K75" si="27">$B65*D65</f>
        <v>0</v>
      </c>
      <c r="L65" s="84">
        <f t="shared" ref="L65:L75" si="28">$B65*E65</f>
        <v>0</v>
      </c>
      <c r="M65" s="84">
        <f t="shared" ref="M65:M75" si="29">$B65*F65</f>
        <v>0</v>
      </c>
      <c r="N65" s="84">
        <f t="shared" ref="N65:N75" si="30">$B65*G65</f>
        <v>0</v>
      </c>
      <c r="O65" s="84">
        <f t="shared" ref="O65:O75" si="31">$B65*H65</f>
        <v>0</v>
      </c>
      <c r="P65" s="84"/>
      <c r="Q65" s="84"/>
      <c r="R65" s="274"/>
      <c r="S65" s="258"/>
      <c r="T65" s="258"/>
      <c r="U65" s="258"/>
      <c r="V65" s="260"/>
      <c r="W65" s="260"/>
      <c r="X65" s="260"/>
      <c r="Y65" s="260"/>
      <c r="Z65" s="260"/>
      <c r="AA65" s="260"/>
      <c r="AB65" s="260"/>
      <c r="AC65" s="260"/>
      <c r="AD65" s="260"/>
      <c r="AE65" s="260"/>
      <c r="AF65" s="260"/>
      <c r="AG65" s="260"/>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c r="ES65" s="65"/>
      <c r="ET65" s="65"/>
      <c r="EU65" s="65"/>
      <c r="EV65" s="65"/>
      <c r="EW65" s="65"/>
      <c r="EX65" s="65"/>
      <c r="EY65" s="65"/>
      <c r="EZ65" s="65"/>
      <c r="FA65" s="65"/>
      <c r="FB65" s="65"/>
      <c r="FC65" s="65"/>
      <c r="FD65" s="65"/>
      <c r="FE65" s="65"/>
      <c r="FF65" s="65"/>
      <c r="FG65" s="65"/>
      <c r="FH65" s="65"/>
      <c r="FI65" s="65"/>
      <c r="FJ65" s="65"/>
      <c r="FK65" s="65"/>
      <c r="FL65" s="65"/>
      <c r="FM65" s="65"/>
      <c r="FN65" s="65"/>
      <c r="FO65" s="65"/>
      <c r="FP65" s="65"/>
      <c r="FQ65" s="65"/>
    </row>
    <row r="66" spans="1:1033" ht="86.4">
      <c r="A66" s="275" t="s">
        <v>266</v>
      </c>
      <c r="B66" s="233">
        <v>10.9</v>
      </c>
      <c r="C66" s="90"/>
      <c r="D66" s="90"/>
      <c r="E66" s="90"/>
      <c r="F66" s="90"/>
      <c r="G66" s="90"/>
      <c r="H66" s="270"/>
      <c r="I66" s="84">
        <f t="shared" si="2"/>
        <v>0</v>
      </c>
      <c r="J66" s="84">
        <f t="shared" si="26"/>
        <v>0</v>
      </c>
      <c r="K66" s="84">
        <f t="shared" si="27"/>
        <v>0</v>
      </c>
      <c r="L66" s="84">
        <f t="shared" si="28"/>
        <v>0</v>
      </c>
      <c r="M66" s="84">
        <f t="shared" si="29"/>
        <v>0</v>
      </c>
      <c r="N66" s="84">
        <f t="shared" si="30"/>
        <v>0</v>
      </c>
      <c r="O66" s="84">
        <f t="shared" si="31"/>
        <v>0</v>
      </c>
      <c r="V66" s="257"/>
      <c r="W66" s="257"/>
      <c r="X66" s="257"/>
      <c r="Y66" s="257"/>
      <c r="Z66" s="257"/>
      <c r="AA66" s="257"/>
      <c r="AB66" s="257"/>
      <c r="AC66" s="257"/>
      <c r="AD66" s="257"/>
      <c r="AE66" s="257"/>
      <c r="AF66" s="257"/>
      <c r="AG66" s="257"/>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GW66" s="3"/>
      <c r="GX66" s="3"/>
      <c r="GY66" s="3"/>
      <c r="HC66" s="3"/>
      <c r="HD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c r="AJY66" s="3"/>
      <c r="AJZ66" s="3"/>
      <c r="AKA66" s="3"/>
      <c r="AKB66" s="3"/>
      <c r="AKC66" s="3"/>
      <c r="AKD66" s="3"/>
      <c r="AKE66" s="3"/>
      <c r="AKF66" s="3"/>
      <c r="AKG66" s="3"/>
      <c r="AKH66" s="3"/>
      <c r="AKI66" s="3"/>
      <c r="AKJ66" s="3"/>
      <c r="AKK66" s="3"/>
      <c r="AKL66" s="3"/>
      <c r="AKM66" s="3"/>
      <c r="AKN66" s="3"/>
      <c r="AKO66" s="3"/>
      <c r="AKP66" s="3"/>
      <c r="AKQ66" s="3"/>
      <c r="AKR66" s="3"/>
      <c r="AKS66" s="3"/>
      <c r="AKT66" s="3"/>
      <c r="AKU66" s="3"/>
      <c r="AKV66" s="3"/>
      <c r="AKW66" s="3"/>
      <c r="AKX66" s="3"/>
      <c r="AKY66" s="3"/>
      <c r="AKZ66" s="3"/>
      <c r="ALA66" s="3"/>
      <c r="ALB66" s="3"/>
      <c r="ALC66" s="3"/>
      <c r="ALD66" s="3"/>
      <c r="ALE66" s="3"/>
      <c r="ALF66" s="3"/>
      <c r="ALG66" s="3"/>
      <c r="ALH66" s="3"/>
      <c r="ALI66" s="3"/>
      <c r="ALJ66" s="3"/>
      <c r="ALK66" s="3"/>
      <c r="ALL66" s="3"/>
      <c r="ALM66" s="3"/>
      <c r="ALN66" s="3"/>
      <c r="ALO66" s="3"/>
      <c r="ALP66" s="3"/>
      <c r="ALQ66" s="3"/>
      <c r="ALR66" s="3"/>
      <c r="ALS66" s="3"/>
      <c r="ALT66" s="3"/>
      <c r="ALU66" s="3"/>
      <c r="ALV66" s="3"/>
      <c r="ALW66" s="3"/>
      <c r="ALX66" s="3"/>
      <c r="ALY66" s="3"/>
      <c r="ALZ66" s="3"/>
      <c r="AMA66" s="3"/>
      <c r="AMB66" s="3"/>
      <c r="AMC66" s="3"/>
      <c r="AMD66" s="3"/>
      <c r="AME66" s="3"/>
      <c r="AMF66" s="3"/>
      <c r="AMG66" s="3"/>
      <c r="AMH66" s="3"/>
      <c r="AMI66" s="3"/>
      <c r="AMJ66" s="3"/>
      <c r="AMK66" s="3"/>
      <c r="AML66" s="3"/>
      <c r="AMM66" s="3"/>
      <c r="AMN66" s="3"/>
      <c r="AMO66" s="3"/>
      <c r="AMP66" s="3"/>
      <c r="AMQ66" s="3"/>
      <c r="AMR66" s="3"/>
      <c r="AMS66" s="3"/>
    </row>
    <row r="67" spans="1:1033" ht="72">
      <c r="A67" s="283" t="s">
        <v>267</v>
      </c>
      <c r="B67" s="232">
        <v>10.9</v>
      </c>
      <c r="C67" s="237"/>
      <c r="D67" s="237"/>
      <c r="E67" s="237"/>
      <c r="F67" s="237"/>
      <c r="G67" s="237"/>
      <c r="H67" s="263"/>
      <c r="I67" s="84">
        <f t="shared" si="2"/>
        <v>0</v>
      </c>
      <c r="J67" s="84">
        <f t="shared" si="26"/>
        <v>0</v>
      </c>
      <c r="K67" s="84">
        <f t="shared" si="27"/>
        <v>0</v>
      </c>
      <c r="L67" s="84">
        <f t="shared" si="28"/>
        <v>0</v>
      </c>
      <c r="M67" s="84">
        <f t="shared" si="29"/>
        <v>0</v>
      </c>
      <c r="N67" s="84">
        <f t="shared" si="30"/>
        <v>0</v>
      </c>
      <c r="O67" s="84">
        <f t="shared" si="31"/>
        <v>0</v>
      </c>
      <c r="V67" s="257"/>
      <c r="W67" s="257"/>
      <c r="X67" s="257"/>
      <c r="Y67" s="257"/>
      <c r="Z67" s="257"/>
      <c r="AA67" s="257"/>
      <c r="AB67" s="257"/>
      <c r="AC67" s="257"/>
      <c r="AD67" s="257"/>
      <c r="AE67" s="257"/>
      <c r="AF67" s="257"/>
      <c r="AG67" s="257"/>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GW67" s="3"/>
      <c r="GX67" s="3"/>
      <c r="GY67" s="3"/>
      <c r="GZ67" s="3">
        <f>B67</f>
        <v>10.9</v>
      </c>
      <c r="HA67" s="3">
        <f>GY67*GZ67</f>
        <v>0</v>
      </c>
      <c r="HC67" s="3"/>
      <c r="HD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c r="AJY67" s="3"/>
      <c r="AJZ67" s="3"/>
      <c r="AKA67" s="3"/>
      <c r="AKB67" s="3"/>
      <c r="AKC67" s="3"/>
      <c r="AKD67" s="3"/>
      <c r="AKE67" s="3"/>
      <c r="AKF67" s="3"/>
      <c r="AKG67" s="3"/>
      <c r="AKH67" s="3"/>
      <c r="AKI67" s="3"/>
      <c r="AKJ67" s="3"/>
      <c r="AKK67" s="3"/>
      <c r="AKL67" s="3"/>
      <c r="AKM67" s="3"/>
      <c r="AKN67" s="3"/>
      <c r="AKO67" s="3"/>
      <c r="AKP67" s="3"/>
      <c r="AKQ67" s="3"/>
      <c r="AKR67" s="3"/>
      <c r="AKS67" s="3"/>
      <c r="AKT67" s="3"/>
      <c r="AKU67" s="3"/>
      <c r="AKV67" s="3"/>
      <c r="AKW67" s="3"/>
      <c r="AKX67" s="3"/>
      <c r="AKY67" s="3"/>
      <c r="AKZ67" s="3"/>
      <c r="ALA67" s="3"/>
      <c r="ALB67" s="3"/>
      <c r="ALC67" s="3"/>
      <c r="ALD67" s="3"/>
      <c r="ALE67" s="3"/>
      <c r="ALF67" s="3"/>
      <c r="ALG67" s="3"/>
      <c r="ALH67" s="3"/>
      <c r="ALI67" s="3"/>
      <c r="ALJ67" s="3"/>
      <c r="ALK67" s="3"/>
      <c r="ALL67" s="3"/>
      <c r="ALM67" s="3"/>
      <c r="ALN67" s="3"/>
      <c r="ALO67" s="3"/>
      <c r="ALP67" s="3"/>
      <c r="ALQ67" s="3"/>
      <c r="ALR67" s="3"/>
      <c r="ALS67" s="3"/>
      <c r="ALT67" s="3"/>
      <c r="ALU67" s="3"/>
      <c r="ALV67" s="3"/>
      <c r="ALW67" s="3"/>
      <c r="ALX67" s="3"/>
      <c r="ALY67" s="3"/>
      <c r="ALZ67" s="3"/>
      <c r="AMA67" s="3"/>
      <c r="AMB67" s="3"/>
      <c r="AMC67" s="3"/>
      <c r="AMD67" s="3"/>
      <c r="AME67" s="3"/>
      <c r="AMF67" s="3"/>
      <c r="AMG67" s="3"/>
      <c r="AMH67" s="3"/>
      <c r="AMI67" s="3"/>
      <c r="AMJ67" s="3"/>
      <c r="AMK67" s="3"/>
      <c r="AML67" s="3"/>
      <c r="AMM67" s="3"/>
      <c r="AMN67" s="3"/>
      <c r="AMO67" s="3"/>
      <c r="AMP67" s="3"/>
      <c r="AMQ67" s="3"/>
      <c r="AMR67" s="3"/>
      <c r="AMS67" s="3"/>
    </row>
    <row r="68" spans="1:1033" hidden="1">
      <c r="A68" s="275" t="s">
        <v>235</v>
      </c>
      <c r="B68" s="233">
        <v>5.8</v>
      </c>
      <c r="C68" s="90"/>
      <c r="D68" s="90"/>
      <c r="E68" s="90"/>
      <c r="F68" s="90"/>
      <c r="G68" s="90"/>
      <c r="H68" s="270"/>
      <c r="I68" s="84">
        <f t="shared" si="2"/>
        <v>0</v>
      </c>
      <c r="J68" s="84">
        <f t="shared" si="26"/>
        <v>0</v>
      </c>
      <c r="K68" s="84">
        <f t="shared" si="27"/>
        <v>0</v>
      </c>
      <c r="L68" s="84">
        <f t="shared" si="28"/>
        <v>0</v>
      </c>
      <c r="M68" s="84">
        <f t="shared" si="29"/>
        <v>0</v>
      </c>
      <c r="N68" s="84">
        <f t="shared" si="30"/>
        <v>0</v>
      </c>
      <c r="O68" s="84">
        <f t="shared" si="31"/>
        <v>0</v>
      </c>
      <c r="V68" s="257"/>
      <c r="W68" s="257"/>
      <c r="X68" s="257"/>
      <c r="Y68" s="257"/>
      <c r="Z68" s="257"/>
      <c r="AA68" s="257"/>
      <c r="AB68" s="257"/>
      <c r="AC68" s="257"/>
      <c r="AD68" s="257"/>
      <c r="AE68" s="257"/>
      <c r="AF68" s="257"/>
      <c r="AG68" s="257"/>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GW68" s="3"/>
      <c r="GX68" s="3"/>
      <c r="GY68" s="3"/>
      <c r="HC68" s="3"/>
      <c r="HD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c r="AJY68" s="3"/>
      <c r="AJZ68" s="3"/>
      <c r="AKA68" s="3"/>
      <c r="AKB68" s="3"/>
      <c r="AKC68" s="3"/>
      <c r="AKD68" s="3"/>
      <c r="AKE68" s="3"/>
      <c r="AKF68" s="3"/>
      <c r="AKG68" s="3"/>
      <c r="AKH68" s="3"/>
      <c r="AKI68" s="3"/>
      <c r="AKJ68" s="3"/>
      <c r="AKK68" s="3"/>
      <c r="AKL68" s="3"/>
      <c r="AKM68" s="3"/>
      <c r="AKN68" s="3"/>
      <c r="AKO68" s="3"/>
      <c r="AKP68" s="3"/>
      <c r="AKQ68" s="3"/>
      <c r="AKR68" s="3"/>
      <c r="AKS68" s="3"/>
      <c r="AKT68" s="3"/>
      <c r="AKU68" s="3"/>
      <c r="AKV68" s="3"/>
      <c r="AKW68" s="3"/>
      <c r="AKX68" s="3"/>
      <c r="AKY68" s="3"/>
      <c r="AKZ68" s="3"/>
      <c r="ALA68" s="3"/>
      <c r="ALB68" s="3"/>
      <c r="ALC68" s="3"/>
      <c r="ALD68" s="3"/>
      <c r="ALE68" s="3"/>
      <c r="ALF68" s="3"/>
      <c r="ALG68" s="3"/>
      <c r="ALH68" s="3"/>
      <c r="ALI68" s="3"/>
      <c r="ALJ68" s="3"/>
      <c r="ALK68" s="3"/>
      <c r="ALL68" s="3"/>
      <c r="ALM68" s="3"/>
      <c r="ALN68" s="3"/>
      <c r="ALO68" s="3"/>
      <c r="ALP68" s="3"/>
      <c r="ALQ68" s="3"/>
      <c r="ALR68" s="3"/>
      <c r="ALS68" s="3"/>
      <c r="ALT68" s="3"/>
      <c r="ALU68" s="3"/>
      <c r="ALV68" s="3"/>
      <c r="ALW68" s="3"/>
      <c r="ALX68" s="3"/>
      <c r="ALY68" s="3"/>
      <c r="ALZ68" s="3"/>
      <c r="AMA68" s="3"/>
      <c r="AMB68" s="3"/>
      <c r="AMC68" s="3"/>
      <c r="AMD68" s="3"/>
      <c r="AME68" s="3"/>
      <c r="AMF68" s="3"/>
      <c r="AMG68" s="3"/>
      <c r="AMH68" s="3"/>
      <c r="AMI68" s="3"/>
      <c r="AMJ68" s="3"/>
      <c r="AMK68" s="3"/>
      <c r="AML68" s="3"/>
      <c r="AMM68" s="3"/>
      <c r="AMN68" s="3"/>
      <c r="AMO68" s="3"/>
      <c r="AMP68" s="3"/>
      <c r="AMQ68" s="3"/>
      <c r="AMR68" s="3"/>
      <c r="AMS68" s="3"/>
    </row>
    <row r="69" spans="1:1033" hidden="1">
      <c r="A69" s="283" t="s">
        <v>236</v>
      </c>
      <c r="B69" s="232">
        <v>5.8</v>
      </c>
      <c r="C69" s="237"/>
      <c r="D69" s="237"/>
      <c r="E69" s="237"/>
      <c r="F69" s="237"/>
      <c r="G69" s="237"/>
      <c r="H69" s="263"/>
      <c r="I69" s="84">
        <f t="shared" ref="I69" si="32">SUM(C69:H69)</f>
        <v>0</v>
      </c>
      <c r="J69" s="84">
        <f t="shared" si="26"/>
        <v>0</v>
      </c>
      <c r="K69" s="84">
        <f t="shared" si="27"/>
        <v>0</v>
      </c>
      <c r="L69" s="84">
        <f t="shared" si="28"/>
        <v>0</v>
      </c>
      <c r="M69" s="84">
        <f t="shared" si="29"/>
        <v>0</v>
      </c>
      <c r="N69" s="84">
        <f t="shared" si="30"/>
        <v>0</v>
      </c>
      <c r="O69" s="84">
        <f t="shared" si="31"/>
        <v>0</v>
      </c>
      <c r="V69" s="257"/>
      <c r="W69" s="257"/>
      <c r="X69" s="257"/>
      <c r="Y69" s="257"/>
      <c r="Z69" s="257"/>
      <c r="AA69" s="257"/>
      <c r="AB69" s="257"/>
      <c r="AC69" s="257"/>
      <c r="AD69" s="257"/>
      <c r="AE69" s="257"/>
      <c r="AF69" s="257"/>
      <c r="AG69" s="257"/>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GW69" s="3"/>
      <c r="GX69" s="3"/>
      <c r="GY69" s="3"/>
      <c r="GZ69" s="3">
        <f>B69</f>
        <v>5.8</v>
      </c>
      <c r="HA69" s="3">
        <f>GY69*GZ69</f>
        <v>0</v>
      </c>
      <c r="HC69" s="3"/>
      <c r="HD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c r="AJY69" s="3"/>
      <c r="AJZ69" s="3"/>
      <c r="AKA69" s="3"/>
      <c r="AKB69" s="3"/>
      <c r="AKC69" s="3"/>
      <c r="AKD69" s="3"/>
      <c r="AKE69" s="3"/>
      <c r="AKF69" s="3"/>
      <c r="AKG69" s="3"/>
      <c r="AKH69" s="3"/>
      <c r="AKI69" s="3"/>
      <c r="AKJ69" s="3"/>
      <c r="AKK69" s="3"/>
      <c r="AKL69" s="3"/>
      <c r="AKM69" s="3"/>
      <c r="AKN69" s="3"/>
      <c r="AKO69" s="3"/>
      <c r="AKP69" s="3"/>
      <c r="AKQ69" s="3"/>
      <c r="AKR69" s="3"/>
      <c r="AKS69" s="3"/>
      <c r="AKT69" s="3"/>
      <c r="AKU69" s="3"/>
      <c r="AKV69" s="3"/>
      <c r="AKW69" s="3"/>
      <c r="AKX69" s="3"/>
      <c r="AKY69" s="3"/>
      <c r="AKZ69" s="3"/>
      <c r="ALA69" s="3"/>
      <c r="ALB69" s="3"/>
      <c r="ALC69" s="3"/>
      <c r="ALD69" s="3"/>
      <c r="ALE69" s="3"/>
      <c r="ALF69" s="3"/>
      <c r="ALG69" s="3"/>
      <c r="ALH69" s="3"/>
      <c r="ALI69" s="3"/>
      <c r="ALJ69" s="3"/>
      <c r="ALK69" s="3"/>
      <c r="ALL69" s="3"/>
      <c r="ALM69" s="3"/>
      <c r="ALN69" s="3"/>
      <c r="ALO69" s="3"/>
      <c r="ALP69" s="3"/>
      <c r="ALQ69" s="3"/>
      <c r="ALR69" s="3"/>
      <c r="ALS69" s="3"/>
      <c r="ALT69" s="3"/>
      <c r="ALU69" s="3"/>
      <c r="ALV69" s="3"/>
      <c r="ALW69" s="3"/>
      <c r="ALX69" s="3"/>
      <c r="ALY69" s="3"/>
      <c r="ALZ69" s="3"/>
      <c r="AMA69" s="3"/>
      <c r="AMB69" s="3"/>
      <c r="AMC69" s="3"/>
      <c r="AMD69" s="3"/>
      <c r="AME69" s="3"/>
      <c r="AMF69" s="3"/>
      <c r="AMG69" s="3"/>
      <c r="AMH69" s="3"/>
      <c r="AMI69" s="3"/>
      <c r="AMJ69" s="3"/>
      <c r="AMK69" s="3"/>
      <c r="AML69" s="3"/>
      <c r="AMM69" s="3"/>
      <c r="AMN69" s="3"/>
      <c r="AMO69" s="3"/>
      <c r="AMP69" s="3"/>
      <c r="AMQ69" s="3"/>
      <c r="AMR69" s="3"/>
      <c r="AMS69" s="3"/>
    </row>
    <row r="70" spans="1:1033" s="59" customFormat="1">
      <c r="A70" s="275" t="s">
        <v>223</v>
      </c>
      <c r="B70" s="233">
        <v>5.4</v>
      </c>
      <c r="C70" s="9"/>
      <c r="D70" s="9"/>
      <c r="E70" s="9"/>
      <c r="F70" s="9"/>
      <c r="G70" s="9"/>
      <c r="H70" s="9"/>
      <c r="I70" s="84">
        <f t="shared" si="2"/>
        <v>0</v>
      </c>
      <c r="J70" s="84">
        <f t="shared" si="26"/>
        <v>0</v>
      </c>
      <c r="K70" s="84">
        <f t="shared" si="27"/>
        <v>0</v>
      </c>
      <c r="L70" s="84">
        <f t="shared" si="28"/>
        <v>0</v>
      </c>
      <c r="M70" s="84">
        <f t="shared" si="29"/>
        <v>0</v>
      </c>
      <c r="N70" s="84">
        <f t="shared" si="30"/>
        <v>0</v>
      </c>
      <c r="O70" s="84">
        <f t="shared" si="31"/>
        <v>0</v>
      </c>
      <c r="P70" s="84"/>
      <c r="Q70" s="84"/>
      <c r="R70" s="274"/>
      <c r="S70" s="258"/>
      <c r="T70" s="258"/>
      <c r="U70" s="258"/>
      <c r="V70" s="260"/>
      <c r="W70" s="260"/>
      <c r="X70" s="260"/>
      <c r="Y70" s="260"/>
      <c r="Z70" s="260"/>
      <c r="AA70" s="260"/>
      <c r="AB70" s="260"/>
      <c r="AC70" s="260"/>
      <c r="AD70" s="260"/>
      <c r="AE70" s="260"/>
      <c r="AF70" s="260"/>
      <c r="AG70" s="260"/>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c r="EO70" s="65"/>
      <c r="EP70" s="65"/>
      <c r="EQ70" s="65"/>
      <c r="ER70" s="65"/>
      <c r="ES70" s="65"/>
      <c r="ET70" s="65"/>
      <c r="EU70" s="65"/>
      <c r="EV70" s="65"/>
      <c r="EW70" s="65"/>
      <c r="EX70" s="65"/>
      <c r="EY70" s="65"/>
      <c r="EZ70" s="65"/>
      <c r="FA70" s="65"/>
      <c r="FB70" s="65"/>
      <c r="FC70" s="65"/>
      <c r="FD70" s="65"/>
      <c r="FE70" s="65"/>
      <c r="FF70" s="65"/>
      <c r="FG70" s="65"/>
      <c r="FH70" s="65"/>
      <c r="FI70" s="65"/>
      <c r="FJ70" s="65"/>
      <c r="FK70" s="65"/>
      <c r="FL70" s="65"/>
      <c r="FM70" s="65"/>
      <c r="FN70" s="65"/>
      <c r="FO70" s="65"/>
      <c r="FP70" s="65"/>
      <c r="FQ70" s="65"/>
      <c r="FR70" s="71"/>
    </row>
    <row r="71" spans="1:1033">
      <c r="A71" s="283" t="s">
        <v>54</v>
      </c>
      <c r="B71" s="232">
        <v>13.5</v>
      </c>
      <c r="C71" s="237"/>
      <c r="D71" s="237"/>
      <c r="E71" s="237"/>
      <c r="F71" s="237"/>
      <c r="G71" s="237"/>
      <c r="H71" s="263"/>
      <c r="I71" s="84">
        <f t="shared" si="2"/>
        <v>0</v>
      </c>
      <c r="J71" s="84">
        <f t="shared" si="26"/>
        <v>0</v>
      </c>
      <c r="K71" s="84">
        <f t="shared" si="27"/>
        <v>0</v>
      </c>
      <c r="L71" s="84">
        <f t="shared" si="28"/>
        <v>0</v>
      </c>
      <c r="M71" s="84">
        <f t="shared" si="29"/>
        <v>0</v>
      </c>
      <c r="N71" s="84">
        <f t="shared" si="30"/>
        <v>0</v>
      </c>
      <c r="O71" s="84">
        <f t="shared" si="31"/>
        <v>0</v>
      </c>
      <c r="V71" s="257"/>
      <c r="W71" s="257"/>
      <c r="X71" s="257"/>
      <c r="Y71" s="257"/>
      <c r="Z71" s="257"/>
      <c r="AA71" s="257"/>
      <c r="AB71" s="257"/>
      <c r="AC71" s="257"/>
      <c r="AD71" s="257"/>
      <c r="AE71" s="257"/>
      <c r="AF71" s="257"/>
      <c r="AG71" s="257"/>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GW71" s="3"/>
      <c r="GX71" s="3"/>
      <c r="GY71" s="3"/>
      <c r="GZ71" s="3">
        <f>B71</f>
        <v>13.5</v>
      </c>
      <c r="HA71" s="3">
        <f t="shared" si="6"/>
        <v>0</v>
      </c>
      <c r="HC71" s="3"/>
      <c r="HD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c r="AJY71" s="3"/>
      <c r="AJZ71" s="3"/>
      <c r="AKA71" s="3"/>
      <c r="AKB71" s="3"/>
      <c r="AKC71" s="3"/>
      <c r="AKD71" s="3"/>
      <c r="AKE71" s="3"/>
      <c r="AKF71" s="3"/>
      <c r="AKG71" s="3"/>
      <c r="AKH71" s="3"/>
      <c r="AKI71" s="3"/>
      <c r="AKJ71" s="3"/>
      <c r="AKK71" s="3"/>
      <c r="AKL71" s="3"/>
      <c r="AKM71" s="3"/>
      <c r="AKN71" s="3"/>
      <c r="AKO71" s="3"/>
      <c r="AKP71" s="3"/>
      <c r="AKQ71" s="3"/>
      <c r="AKR71" s="3"/>
      <c r="AKS71" s="3"/>
      <c r="AKT71" s="3"/>
      <c r="AKU71" s="3"/>
      <c r="AKV71" s="3"/>
      <c r="AKW71" s="3"/>
      <c r="AKX71" s="3"/>
      <c r="AKY71" s="3"/>
      <c r="AKZ71" s="3"/>
      <c r="ALA71" s="3"/>
      <c r="ALB71" s="3"/>
      <c r="ALC71" s="3"/>
      <c r="ALD71" s="3"/>
      <c r="ALE71" s="3"/>
      <c r="ALF71" s="3"/>
      <c r="ALG71" s="3"/>
      <c r="ALH71" s="3"/>
      <c r="ALI71" s="3"/>
      <c r="ALJ71" s="3"/>
      <c r="ALK71" s="3"/>
      <c r="ALL71" s="3"/>
      <c r="ALM71" s="3"/>
      <c r="ALN71" s="3"/>
      <c r="ALO71" s="3"/>
      <c r="ALP71" s="3"/>
      <c r="ALQ71" s="3"/>
      <c r="ALR71" s="3"/>
      <c r="ALS71" s="3"/>
      <c r="ALT71" s="3"/>
      <c r="ALU71" s="3"/>
      <c r="ALV71" s="3"/>
      <c r="ALW71" s="3"/>
      <c r="ALX71" s="3"/>
      <c r="ALY71" s="3"/>
      <c r="ALZ71" s="3"/>
      <c r="AMA71" s="3"/>
      <c r="AMB71" s="3"/>
      <c r="AMC71" s="3"/>
      <c r="AMD71" s="3"/>
      <c r="AME71" s="3"/>
      <c r="AMF71" s="3"/>
      <c r="AMG71" s="3"/>
      <c r="AMH71" s="3"/>
      <c r="AMI71" s="3"/>
      <c r="AMJ71" s="3"/>
      <c r="AMK71" s="3"/>
      <c r="AML71" s="3"/>
      <c r="AMM71" s="3"/>
      <c r="AMN71" s="3"/>
      <c r="AMO71" s="3"/>
      <c r="AMP71" s="3"/>
      <c r="AMQ71" s="3"/>
      <c r="AMR71" s="3"/>
      <c r="AMS71" s="3"/>
    </row>
    <row r="72" spans="1:1033" ht="28.8">
      <c r="A72" s="275" t="s">
        <v>268</v>
      </c>
      <c r="B72" s="233">
        <v>16.5</v>
      </c>
      <c r="C72" s="9"/>
      <c r="D72" s="9"/>
      <c r="E72" s="9"/>
      <c r="F72" s="9"/>
      <c r="G72" s="9"/>
      <c r="H72" s="9"/>
      <c r="I72" s="84">
        <f t="shared" si="2"/>
        <v>0</v>
      </c>
      <c r="J72" s="84">
        <f t="shared" si="26"/>
        <v>0</v>
      </c>
      <c r="K72" s="84">
        <f t="shared" si="27"/>
        <v>0</v>
      </c>
      <c r="L72" s="84">
        <f t="shared" si="28"/>
        <v>0</v>
      </c>
      <c r="M72" s="84">
        <f t="shared" si="29"/>
        <v>0</v>
      </c>
      <c r="N72" s="84">
        <f t="shared" si="30"/>
        <v>0</v>
      </c>
      <c r="O72" s="84">
        <f t="shared" si="31"/>
        <v>0</v>
      </c>
      <c r="V72" s="257"/>
      <c r="W72" s="257"/>
      <c r="X72" s="257"/>
      <c r="Y72" s="257"/>
      <c r="Z72" s="257"/>
      <c r="AA72" s="257"/>
      <c r="AB72" s="257"/>
      <c r="AC72" s="257"/>
      <c r="AD72" s="257"/>
      <c r="AE72" s="257"/>
      <c r="AF72" s="257"/>
      <c r="AG72" s="257"/>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GW72" s="3"/>
      <c r="GX72" s="3"/>
      <c r="GY72" s="3"/>
      <c r="HC72" s="3"/>
      <c r="HD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c r="AJY72" s="3"/>
      <c r="AJZ72" s="3"/>
      <c r="AKA72" s="3"/>
      <c r="AKB72" s="3"/>
      <c r="AKC72" s="3"/>
      <c r="AKD72" s="3"/>
      <c r="AKE72" s="3"/>
      <c r="AKF72" s="3"/>
      <c r="AKG72" s="3"/>
      <c r="AKH72" s="3"/>
      <c r="AKI72" s="3"/>
      <c r="AKJ72" s="3"/>
      <c r="AKK72" s="3"/>
      <c r="AKL72" s="3"/>
      <c r="AKM72" s="3"/>
      <c r="AKN72" s="3"/>
      <c r="AKO72" s="3"/>
      <c r="AKP72" s="3"/>
      <c r="AKQ72" s="3"/>
      <c r="AKR72" s="3"/>
      <c r="AKS72" s="3"/>
      <c r="AKT72" s="3"/>
      <c r="AKU72" s="3"/>
      <c r="AKV72" s="3"/>
      <c r="AKW72" s="3"/>
      <c r="AKX72" s="3"/>
      <c r="AKY72" s="3"/>
      <c r="AKZ72" s="3"/>
      <c r="ALA72" s="3"/>
      <c r="ALB72" s="3"/>
      <c r="ALC72" s="3"/>
      <c r="ALD72" s="3"/>
      <c r="ALE72" s="3"/>
      <c r="ALF72" s="3"/>
      <c r="ALG72" s="3"/>
      <c r="ALH72" s="3"/>
      <c r="ALI72" s="3"/>
      <c r="ALJ72" s="3"/>
      <c r="ALK72" s="3"/>
      <c r="ALL72" s="3"/>
      <c r="ALM72" s="3"/>
      <c r="ALN72" s="3"/>
      <c r="ALO72" s="3"/>
      <c r="ALP72" s="3"/>
      <c r="ALQ72" s="3"/>
      <c r="ALR72" s="3"/>
      <c r="ALS72" s="3"/>
      <c r="ALT72" s="3"/>
      <c r="ALU72" s="3"/>
      <c r="ALV72" s="3"/>
      <c r="ALW72" s="3"/>
      <c r="ALX72" s="3"/>
      <c r="ALY72" s="3"/>
      <c r="ALZ72" s="3"/>
      <c r="AMA72" s="3"/>
      <c r="AMB72" s="3"/>
      <c r="AMC72" s="3"/>
      <c r="AMD72" s="3"/>
      <c r="AME72" s="3"/>
      <c r="AMF72" s="3"/>
      <c r="AMG72" s="3"/>
      <c r="AMH72" s="3"/>
      <c r="AMI72" s="3"/>
      <c r="AMJ72" s="3"/>
      <c r="AMK72" s="3"/>
      <c r="AML72" s="3"/>
      <c r="AMM72" s="3"/>
      <c r="AMN72" s="3"/>
      <c r="AMO72" s="3"/>
      <c r="AMP72" s="3"/>
      <c r="AMQ72" s="3"/>
      <c r="AMR72" s="3"/>
      <c r="AMS72" s="3"/>
    </row>
    <row r="73" spans="1:1033">
      <c r="A73" s="283" t="s">
        <v>204</v>
      </c>
      <c r="B73" s="232">
        <v>10.9</v>
      </c>
      <c r="C73" s="237"/>
      <c r="D73" s="237"/>
      <c r="E73" s="237"/>
      <c r="F73" s="237"/>
      <c r="G73" s="237"/>
      <c r="H73" s="263"/>
      <c r="I73" s="84">
        <f t="shared" si="2"/>
        <v>0</v>
      </c>
      <c r="J73" s="84">
        <f t="shared" si="26"/>
        <v>0</v>
      </c>
      <c r="K73" s="84">
        <f t="shared" si="27"/>
        <v>0</v>
      </c>
      <c r="L73" s="84">
        <f t="shared" si="28"/>
        <v>0</v>
      </c>
      <c r="M73" s="84">
        <f t="shared" si="29"/>
        <v>0</v>
      </c>
      <c r="N73" s="84">
        <f t="shared" si="30"/>
        <v>0</v>
      </c>
      <c r="O73" s="84">
        <f t="shared" si="31"/>
        <v>0</v>
      </c>
      <c r="V73" s="257"/>
      <c r="W73" s="257"/>
      <c r="X73" s="257"/>
      <c r="Y73" s="257"/>
      <c r="Z73" s="257"/>
      <c r="AA73" s="257"/>
      <c r="AB73" s="257"/>
      <c r="AC73" s="257"/>
      <c r="AD73" s="257"/>
      <c r="AE73" s="257"/>
      <c r="AF73" s="257"/>
      <c r="AG73" s="257"/>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GW73" s="3"/>
      <c r="GX73" s="3"/>
      <c r="GY73" s="3"/>
      <c r="HC73" s="3"/>
      <c r="HD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c r="AJY73" s="3"/>
      <c r="AJZ73" s="3"/>
      <c r="AKA73" s="3"/>
      <c r="AKB73" s="3"/>
      <c r="AKC73" s="3"/>
      <c r="AKD73" s="3"/>
      <c r="AKE73" s="3"/>
      <c r="AKF73" s="3"/>
      <c r="AKG73" s="3"/>
      <c r="AKH73" s="3"/>
      <c r="AKI73" s="3"/>
      <c r="AKJ73" s="3"/>
      <c r="AKK73" s="3"/>
      <c r="AKL73" s="3"/>
      <c r="AKM73" s="3"/>
      <c r="AKN73" s="3"/>
      <c r="AKO73" s="3"/>
      <c r="AKP73" s="3"/>
      <c r="AKQ73" s="3"/>
      <c r="AKR73" s="3"/>
      <c r="AKS73" s="3"/>
      <c r="AKT73" s="3"/>
      <c r="AKU73" s="3"/>
      <c r="AKV73" s="3"/>
      <c r="AKW73" s="3"/>
      <c r="AKX73" s="3"/>
      <c r="AKY73" s="3"/>
      <c r="AKZ73" s="3"/>
      <c r="ALA73" s="3"/>
      <c r="ALB73" s="3"/>
      <c r="ALC73" s="3"/>
      <c r="ALD73" s="3"/>
      <c r="ALE73" s="3"/>
      <c r="ALF73" s="3"/>
      <c r="ALG73" s="3"/>
      <c r="ALH73" s="3"/>
      <c r="ALI73" s="3"/>
      <c r="ALJ73" s="3"/>
      <c r="ALK73" s="3"/>
      <c r="ALL73" s="3"/>
      <c r="ALM73" s="3"/>
      <c r="ALN73" s="3"/>
      <c r="ALO73" s="3"/>
      <c r="ALP73" s="3"/>
      <c r="ALQ73" s="3"/>
      <c r="ALR73" s="3"/>
      <c r="ALS73" s="3"/>
      <c r="ALT73" s="3"/>
      <c r="ALU73" s="3"/>
      <c r="ALV73" s="3"/>
      <c r="ALW73" s="3"/>
      <c r="ALX73" s="3"/>
      <c r="ALY73" s="3"/>
      <c r="ALZ73" s="3"/>
      <c r="AMA73" s="3"/>
      <c r="AMB73" s="3"/>
      <c r="AMC73" s="3"/>
      <c r="AMD73" s="3"/>
      <c r="AME73" s="3"/>
      <c r="AMF73" s="3"/>
      <c r="AMG73" s="3"/>
      <c r="AMH73" s="3"/>
      <c r="AMI73" s="3"/>
      <c r="AMJ73" s="3"/>
      <c r="AMK73" s="3"/>
      <c r="AML73" s="3"/>
      <c r="AMM73" s="3"/>
      <c r="AMN73" s="3"/>
      <c r="AMO73" s="3"/>
      <c r="AMP73" s="3"/>
      <c r="AMQ73" s="3"/>
      <c r="AMR73" s="3"/>
      <c r="AMS73" s="3"/>
    </row>
    <row r="74" spans="1:1033">
      <c r="A74" s="275" t="s">
        <v>205</v>
      </c>
      <c r="B74" s="233">
        <v>10.9</v>
      </c>
      <c r="C74" s="9"/>
      <c r="D74" s="9"/>
      <c r="E74" s="9"/>
      <c r="F74" s="9"/>
      <c r="G74" s="9"/>
      <c r="H74" s="9"/>
      <c r="I74" s="84">
        <f t="shared" si="2"/>
        <v>0</v>
      </c>
      <c r="J74" s="84">
        <f t="shared" si="26"/>
        <v>0</v>
      </c>
      <c r="K74" s="84">
        <f t="shared" si="27"/>
        <v>0</v>
      </c>
      <c r="L74" s="84">
        <f t="shared" si="28"/>
        <v>0</v>
      </c>
      <c r="M74" s="84">
        <f t="shared" si="29"/>
        <v>0</v>
      </c>
      <c r="N74" s="84">
        <f t="shared" si="30"/>
        <v>0</v>
      </c>
      <c r="O74" s="84">
        <f t="shared" si="31"/>
        <v>0</v>
      </c>
      <c r="V74" s="257"/>
      <c r="W74" s="257"/>
      <c r="X74" s="257"/>
      <c r="Y74" s="257"/>
      <c r="Z74" s="257"/>
      <c r="AA74" s="257"/>
      <c r="AB74" s="257"/>
      <c r="AC74" s="257"/>
      <c r="AD74" s="257"/>
      <c r="AE74" s="257"/>
      <c r="AF74" s="257"/>
      <c r="AG74" s="257"/>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GW74" s="3"/>
      <c r="GX74" s="3"/>
      <c r="GY74" s="3"/>
      <c r="GZ74" s="3">
        <f>B74</f>
        <v>10.9</v>
      </c>
      <c r="HA74" s="3">
        <f t="shared" si="6"/>
        <v>0</v>
      </c>
      <c r="HC74" s="3"/>
      <c r="HD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c r="AJY74" s="3"/>
      <c r="AJZ74" s="3"/>
      <c r="AKA74" s="3"/>
      <c r="AKB74" s="3"/>
      <c r="AKC74" s="3"/>
      <c r="AKD74" s="3"/>
      <c r="AKE74" s="3"/>
      <c r="AKF74" s="3"/>
      <c r="AKG74" s="3"/>
      <c r="AKH74" s="3"/>
      <c r="AKI74" s="3"/>
      <c r="AKJ74" s="3"/>
      <c r="AKK74" s="3"/>
      <c r="AKL74" s="3"/>
      <c r="AKM74" s="3"/>
      <c r="AKN74" s="3"/>
      <c r="AKO74" s="3"/>
      <c r="AKP74" s="3"/>
      <c r="AKQ74" s="3"/>
      <c r="AKR74" s="3"/>
      <c r="AKS74" s="3"/>
      <c r="AKT74" s="3"/>
      <c r="AKU74" s="3"/>
      <c r="AKV74" s="3"/>
      <c r="AKW74" s="3"/>
      <c r="AKX74" s="3"/>
      <c r="AKY74" s="3"/>
      <c r="AKZ74" s="3"/>
      <c r="ALA74" s="3"/>
      <c r="ALB74" s="3"/>
      <c r="ALC74" s="3"/>
      <c r="ALD74" s="3"/>
      <c r="ALE74" s="3"/>
      <c r="ALF74" s="3"/>
      <c r="ALG74" s="3"/>
      <c r="ALH74" s="3"/>
      <c r="ALI74" s="3"/>
      <c r="ALJ74" s="3"/>
      <c r="ALK74" s="3"/>
      <c r="ALL74" s="3"/>
      <c r="ALM74" s="3"/>
      <c r="ALN74" s="3"/>
      <c r="ALO74" s="3"/>
      <c r="ALP74" s="3"/>
      <c r="ALQ74" s="3"/>
      <c r="ALR74" s="3"/>
      <c r="ALS74" s="3"/>
      <c r="ALT74" s="3"/>
      <c r="ALU74" s="3"/>
      <c r="ALV74" s="3"/>
      <c r="ALW74" s="3"/>
      <c r="ALX74" s="3"/>
      <c r="ALY74" s="3"/>
      <c r="ALZ74" s="3"/>
      <c r="AMA74" s="3"/>
      <c r="AMB74" s="3"/>
      <c r="AMC74" s="3"/>
      <c r="AMD74" s="3"/>
      <c r="AME74" s="3"/>
      <c r="AMF74" s="3"/>
      <c r="AMG74" s="3"/>
      <c r="AMH74" s="3"/>
      <c r="AMI74" s="3"/>
      <c r="AMJ74" s="3"/>
      <c r="AMK74" s="3"/>
      <c r="AML74" s="3"/>
      <c r="AMM74" s="3"/>
      <c r="AMN74" s="3"/>
      <c r="AMO74" s="3"/>
      <c r="AMP74" s="3"/>
      <c r="AMQ74" s="3"/>
      <c r="AMR74" s="3"/>
      <c r="AMS74" s="3"/>
    </row>
    <row r="75" spans="1:1033" ht="15" thickBot="1">
      <c r="A75" s="283" t="s">
        <v>269</v>
      </c>
      <c r="B75" s="232">
        <v>18.5</v>
      </c>
      <c r="C75" s="237"/>
      <c r="D75" s="237"/>
      <c r="E75" s="237"/>
      <c r="F75" s="237"/>
      <c r="G75" s="237"/>
      <c r="H75" s="263"/>
      <c r="I75" s="84">
        <f t="shared" si="2"/>
        <v>0</v>
      </c>
      <c r="J75" s="84">
        <f t="shared" si="26"/>
        <v>0</v>
      </c>
      <c r="K75" s="84">
        <f t="shared" si="27"/>
        <v>0</v>
      </c>
      <c r="L75" s="84">
        <f t="shared" si="28"/>
        <v>0</v>
      </c>
      <c r="M75" s="84">
        <f t="shared" si="29"/>
        <v>0</v>
      </c>
      <c r="N75" s="84">
        <f t="shared" si="30"/>
        <v>0</v>
      </c>
      <c r="O75" s="84">
        <f t="shared" si="31"/>
        <v>0</v>
      </c>
      <c r="V75" s="257"/>
      <c r="W75" s="257"/>
      <c r="X75" s="257"/>
      <c r="Y75" s="257"/>
      <c r="Z75" s="257"/>
      <c r="AA75" s="257"/>
      <c r="AB75" s="257"/>
      <c r="AC75" s="257"/>
      <c r="AD75" s="257"/>
      <c r="AE75" s="257"/>
      <c r="AF75" s="257"/>
      <c r="AG75" s="257"/>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GW75" s="3"/>
      <c r="GX75" s="3"/>
      <c r="GY75" s="3"/>
      <c r="GZ75" s="3">
        <f>B75</f>
        <v>18.5</v>
      </c>
      <c r="HA75" s="3">
        <f t="shared" si="6"/>
        <v>0</v>
      </c>
      <c r="HC75" s="3"/>
      <c r="HD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c r="AJY75" s="3"/>
      <c r="AJZ75" s="3"/>
      <c r="AKA75" s="3"/>
      <c r="AKB75" s="3"/>
      <c r="AKC75" s="3"/>
      <c r="AKD75" s="3"/>
      <c r="AKE75" s="3"/>
      <c r="AKF75" s="3"/>
      <c r="AKG75" s="3"/>
      <c r="AKH75" s="3"/>
      <c r="AKI75" s="3"/>
      <c r="AKJ75" s="3"/>
      <c r="AKK75" s="3"/>
      <c r="AKL75" s="3"/>
      <c r="AKM75" s="3"/>
      <c r="AKN75" s="3"/>
      <c r="AKO75" s="3"/>
      <c r="AKP75" s="3"/>
      <c r="AKQ75" s="3"/>
      <c r="AKR75" s="3"/>
      <c r="AKS75" s="3"/>
      <c r="AKT75" s="3"/>
      <c r="AKU75" s="3"/>
      <c r="AKV75" s="3"/>
      <c r="AKW75" s="3"/>
      <c r="AKX75" s="3"/>
      <c r="AKY75" s="3"/>
      <c r="AKZ75" s="3"/>
      <c r="ALA75" s="3"/>
      <c r="ALB75" s="3"/>
      <c r="ALC75" s="3"/>
      <c r="ALD75" s="3"/>
      <c r="ALE75" s="3"/>
      <c r="ALF75" s="3"/>
      <c r="ALG75" s="3"/>
      <c r="ALH75" s="3"/>
      <c r="ALI75" s="3"/>
      <c r="ALJ75" s="3"/>
      <c r="ALK75" s="3"/>
      <c r="ALL75" s="3"/>
      <c r="ALM75" s="3"/>
      <c r="ALN75" s="3"/>
      <c r="ALO75" s="3"/>
      <c r="ALP75" s="3"/>
      <c r="ALQ75" s="3"/>
      <c r="ALR75" s="3"/>
      <c r="ALS75" s="3"/>
      <c r="ALT75" s="3"/>
      <c r="ALU75" s="3"/>
      <c r="ALV75" s="3"/>
      <c r="ALW75" s="3"/>
      <c r="ALX75" s="3"/>
      <c r="ALY75" s="3"/>
      <c r="ALZ75" s="3"/>
      <c r="AMA75" s="3"/>
      <c r="AMB75" s="3"/>
      <c r="AMC75" s="3"/>
      <c r="AMD75" s="3"/>
      <c r="AME75" s="3"/>
      <c r="AMF75" s="3"/>
      <c r="AMG75" s="3"/>
      <c r="AMH75" s="3"/>
      <c r="AMI75" s="3"/>
      <c r="AMJ75" s="3"/>
      <c r="AMK75" s="3"/>
      <c r="AML75" s="3"/>
      <c r="AMM75" s="3"/>
      <c r="AMN75" s="3"/>
      <c r="AMO75" s="3"/>
      <c r="AMP75" s="3"/>
      <c r="AMQ75" s="3"/>
      <c r="AMR75" s="3"/>
      <c r="AMS75" s="3"/>
    </row>
    <row r="76" spans="1:1033" s="10" customFormat="1" ht="15" thickBot="1">
      <c r="A76" s="282" t="s">
        <v>55</v>
      </c>
      <c r="B76" s="248"/>
      <c r="C76" s="125"/>
      <c r="D76" s="125"/>
      <c r="E76" s="125"/>
      <c r="F76" s="125"/>
      <c r="G76" s="125"/>
      <c r="H76" s="268"/>
      <c r="I76" s="84"/>
      <c r="J76" s="84"/>
      <c r="K76" s="84"/>
      <c r="L76" s="84"/>
      <c r="M76" s="84"/>
      <c r="N76" s="84"/>
      <c r="O76" s="84"/>
      <c r="P76" s="84"/>
      <c r="Q76" s="84"/>
      <c r="R76" s="274"/>
      <c r="S76" s="258"/>
      <c r="T76" s="258"/>
      <c r="U76" s="258"/>
      <c r="V76" s="259"/>
      <c r="W76" s="259"/>
      <c r="X76" s="259"/>
      <c r="Y76" s="259"/>
      <c r="Z76" s="259"/>
      <c r="AA76" s="259"/>
      <c r="AB76" s="259"/>
      <c r="AC76" s="259"/>
      <c r="AD76" s="259"/>
      <c r="AE76" s="259"/>
      <c r="AF76" s="259"/>
      <c r="AG76" s="259"/>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c r="EO76" s="64"/>
      <c r="EP76" s="64"/>
      <c r="EQ76" s="64"/>
      <c r="ER76" s="64"/>
      <c r="ES76" s="64"/>
      <c r="ET76" s="64"/>
      <c r="EU76" s="64"/>
      <c r="EV76" s="64"/>
      <c r="EW76" s="64"/>
      <c r="EX76" s="64"/>
      <c r="EY76" s="64"/>
      <c r="EZ76" s="64"/>
      <c r="FA76" s="64"/>
      <c r="FB76" s="64"/>
      <c r="FC76" s="64"/>
      <c r="FD76" s="64"/>
      <c r="FE76" s="64"/>
      <c r="FF76" s="64"/>
      <c r="FG76" s="64"/>
      <c r="FH76" s="64"/>
      <c r="FI76" s="64"/>
      <c r="FJ76" s="64"/>
      <c r="FK76" s="64"/>
      <c r="FL76" s="64"/>
      <c r="FM76" s="64"/>
      <c r="FN76" s="64"/>
      <c r="FO76" s="64"/>
      <c r="FP76" s="64"/>
      <c r="FQ76" s="64"/>
      <c r="FR76" s="68"/>
      <c r="GZ76" s="10">
        <f>B76</f>
        <v>0</v>
      </c>
      <c r="HA76" s="10">
        <f t="shared" si="6"/>
        <v>0</v>
      </c>
    </row>
    <row r="77" spans="1:1033" s="59" customFormat="1" ht="28.8">
      <c r="A77" s="275" t="s">
        <v>224</v>
      </c>
      <c r="B77" s="233">
        <v>5.5</v>
      </c>
      <c r="C77" s="9"/>
      <c r="D77" s="9"/>
      <c r="E77" s="9"/>
      <c r="F77" s="9"/>
      <c r="G77" s="9"/>
      <c r="H77" s="9"/>
      <c r="I77" s="84">
        <f t="shared" ref="I77:I86" si="33">SUM(C77:H77)</f>
        <v>0</v>
      </c>
      <c r="J77" s="84">
        <f t="shared" ref="J77:O79" si="34">$B77*C77</f>
        <v>0</v>
      </c>
      <c r="K77" s="84">
        <f t="shared" si="34"/>
        <v>0</v>
      </c>
      <c r="L77" s="84">
        <f t="shared" si="34"/>
        <v>0</v>
      </c>
      <c r="M77" s="84">
        <f t="shared" si="34"/>
        <v>0</v>
      </c>
      <c r="N77" s="84">
        <f t="shared" si="34"/>
        <v>0</v>
      </c>
      <c r="O77" s="84">
        <f t="shared" si="34"/>
        <v>0</v>
      </c>
      <c r="P77" s="84"/>
      <c r="Q77" s="84"/>
      <c r="R77" s="274"/>
      <c r="S77" s="258"/>
      <c r="T77" s="258"/>
      <c r="U77" s="258"/>
      <c r="V77" s="260"/>
      <c r="W77" s="260"/>
      <c r="X77" s="260"/>
      <c r="Y77" s="260"/>
      <c r="Z77" s="260"/>
      <c r="AA77" s="260"/>
      <c r="AB77" s="260"/>
      <c r="AC77" s="260"/>
      <c r="AD77" s="260"/>
      <c r="AE77" s="260"/>
      <c r="AF77" s="260"/>
      <c r="AG77" s="260"/>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c r="EO77" s="65"/>
      <c r="EP77" s="65"/>
      <c r="EQ77" s="65"/>
      <c r="ER77" s="65"/>
      <c r="ES77" s="65"/>
      <c r="ET77" s="65"/>
      <c r="EU77" s="65"/>
      <c r="EV77" s="65"/>
      <c r="EW77" s="65"/>
      <c r="EX77" s="65"/>
      <c r="EY77" s="65"/>
      <c r="EZ77" s="65"/>
      <c r="FA77" s="65"/>
      <c r="FB77" s="65"/>
      <c r="FC77" s="65"/>
      <c r="FD77" s="65"/>
      <c r="FE77" s="65"/>
      <c r="FF77" s="65"/>
      <c r="FG77" s="65"/>
      <c r="FH77" s="65"/>
      <c r="FI77" s="65"/>
      <c r="FJ77" s="65"/>
      <c r="FK77" s="65"/>
      <c r="FL77" s="65"/>
      <c r="FM77" s="65"/>
      <c r="FN77" s="65"/>
      <c r="FO77" s="65"/>
      <c r="FP77" s="65"/>
      <c r="FQ77" s="65"/>
      <c r="FR77" s="71"/>
    </row>
    <row r="78" spans="1:1033" ht="28.8">
      <c r="A78" s="283" t="s">
        <v>225</v>
      </c>
      <c r="B78" s="232">
        <v>5.5</v>
      </c>
      <c r="C78" s="237"/>
      <c r="D78" s="237"/>
      <c r="E78" s="237"/>
      <c r="F78" s="237"/>
      <c r="G78" s="237"/>
      <c r="H78" s="263"/>
      <c r="I78" s="84">
        <f t="shared" si="33"/>
        <v>0</v>
      </c>
      <c r="J78" s="84">
        <f t="shared" si="34"/>
        <v>0</v>
      </c>
      <c r="K78" s="84">
        <f t="shared" si="34"/>
        <v>0</v>
      </c>
      <c r="L78" s="84">
        <f t="shared" si="34"/>
        <v>0</v>
      </c>
      <c r="M78" s="84">
        <f t="shared" si="34"/>
        <v>0</v>
      </c>
      <c r="N78" s="84">
        <f t="shared" si="34"/>
        <v>0</v>
      </c>
      <c r="O78" s="84">
        <f t="shared" si="34"/>
        <v>0</v>
      </c>
      <c r="V78" s="257"/>
      <c r="W78" s="257"/>
      <c r="X78" s="257"/>
      <c r="Y78" s="257"/>
      <c r="Z78" s="257"/>
      <c r="AA78" s="257"/>
      <c r="AB78" s="257"/>
      <c r="AC78" s="257"/>
      <c r="AD78" s="257"/>
      <c r="AE78" s="257"/>
      <c r="AF78" s="257"/>
      <c r="AG78" s="257"/>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GW78" s="3"/>
      <c r="GX78" s="3"/>
      <c r="GY78" s="3"/>
      <c r="GZ78" s="3">
        <f>B78</f>
        <v>5.5</v>
      </c>
      <c r="HA78" s="3">
        <f t="shared" si="6"/>
        <v>0</v>
      </c>
      <c r="HC78" s="3"/>
      <c r="HD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c r="AJY78" s="3"/>
      <c r="AJZ78" s="3"/>
      <c r="AKA78" s="3"/>
      <c r="AKB78" s="3"/>
      <c r="AKC78" s="3"/>
      <c r="AKD78" s="3"/>
      <c r="AKE78" s="3"/>
      <c r="AKF78" s="3"/>
      <c r="AKG78" s="3"/>
      <c r="AKH78" s="3"/>
      <c r="AKI78" s="3"/>
      <c r="AKJ78" s="3"/>
      <c r="AKK78" s="3"/>
      <c r="AKL78" s="3"/>
      <c r="AKM78" s="3"/>
      <c r="AKN78" s="3"/>
      <c r="AKO78" s="3"/>
      <c r="AKP78" s="3"/>
      <c r="AKQ78" s="3"/>
      <c r="AKR78" s="3"/>
      <c r="AKS78" s="3"/>
      <c r="AKT78" s="3"/>
      <c r="AKU78" s="3"/>
      <c r="AKV78" s="3"/>
      <c r="AKW78" s="3"/>
      <c r="AKX78" s="3"/>
      <c r="AKY78" s="3"/>
      <c r="AKZ78" s="3"/>
      <c r="ALA78" s="3"/>
      <c r="ALB78" s="3"/>
      <c r="ALC78" s="3"/>
      <c r="ALD78" s="3"/>
      <c r="ALE78" s="3"/>
      <c r="ALF78" s="3"/>
      <c r="ALG78" s="3"/>
      <c r="ALH78" s="3"/>
      <c r="ALI78" s="3"/>
      <c r="ALJ78" s="3"/>
      <c r="ALK78" s="3"/>
      <c r="ALL78" s="3"/>
      <c r="ALM78" s="3"/>
      <c r="ALN78" s="3"/>
      <c r="ALO78" s="3"/>
      <c r="ALP78" s="3"/>
      <c r="ALQ78" s="3"/>
      <c r="ALR78" s="3"/>
      <c r="ALS78" s="3"/>
      <c r="ALT78" s="3"/>
      <c r="ALU78" s="3"/>
      <c r="ALV78" s="3"/>
      <c r="ALW78" s="3"/>
      <c r="ALX78" s="3"/>
      <c r="ALY78" s="3"/>
      <c r="ALZ78" s="3"/>
      <c r="AMA78" s="3"/>
      <c r="AMB78" s="3"/>
      <c r="AMC78" s="3"/>
      <c r="AMD78" s="3"/>
      <c r="AME78" s="3"/>
      <c r="AMF78" s="3"/>
      <c r="AMG78" s="3"/>
      <c r="AMH78" s="3"/>
      <c r="AMI78" s="3"/>
      <c r="AMJ78" s="3"/>
      <c r="AMK78" s="3"/>
      <c r="AML78" s="3"/>
      <c r="AMM78" s="3"/>
      <c r="AMN78" s="3"/>
      <c r="AMO78" s="3"/>
      <c r="AMP78" s="3"/>
      <c r="AMQ78" s="3"/>
      <c r="AMR78" s="3"/>
      <c r="AMS78" s="3"/>
    </row>
    <row r="79" spans="1:1033" ht="29.4" thickBot="1">
      <c r="A79" s="275" t="s">
        <v>226</v>
      </c>
      <c r="B79" s="233">
        <v>5.5</v>
      </c>
      <c r="C79" s="9"/>
      <c r="D79" s="9"/>
      <c r="E79" s="9"/>
      <c r="F79" s="9"/>
      <c r="G79" s="9"/>
      <c r="H79" s="9"/>
      <c r="I79" s="84">
        <f t="shared" si="33"/>
        <v>0</v>
      </c>
      <c r="J79" s="84">
        <f t="shared" si="34"/>
        <v>0</v>
      </c>
      <c r="K79" s="84">
        <f t="shared" si="34"/>
        <v>0</v>
      </c>
      <c r="L79" s="84">
        <f t="shared" si="34"/>
        <v>0</v>
      </c>
      <c r="M79" s="84">
        <f t="shared" si="34"/>
        <v>0</v>
      </c>
      <c r="N79" s="84">
        <f t="shared" si="34"/>
        <v>0</v>
      </c>
      <c r="O79" s="84">
        <f t="shared" si="34"/>
        <v>0</v>
      </c>
      <c r="V79" s="257"/>
      <c r="W79" s="257"/>
      <c r="X79" s="257"/>
      <c r="Y79" s="257"/>
      <c r="Z79" s="257"/>
      <c r="AA79" s="257"/>
      <c r="AB79" s="257"/>
      <c r="AC79" s="257"/>
      <c r="AD79" s="257"/>
      <c r="AE79" s="257"/>
      <c r="AF79" s="257"/>
      <c r="AG79" s="257"/>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GW79" s="3"/>
      <c r="GX79" s="3"/>
      <c r="GY79" s="3"/>
      <c r="GZ79" s="3">
        <f>B79</f>
        <v>5.5</v>
      </c>
      <c r="HA79" s="3">
        <f t="shared" si="6"/>
        <v>0</v>
      </c>
      <c r="HC79" s="3"/>
      <c r="HD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c r="AJY79" s="3"/>
      <c r="AJZ79" s="3"/>
      <c r="AKA79" s="3"/>
      <c r="AKB79" s="3"/>
      <c r="AKC79" s="3"/>
      <c r="AKD79" s="3"/>
      <c r="AKE79" s="3"/>
      <c r="AKF79" s="3"/>
      <c r="AKG79" s="3"/>
      <c r="AKH79" s="3"/>
      <c r="AKI79" s="3"/>
      <c r="AKJ79" s="3"/>
      <c r="AKK79" s="3"/>
      <c r="AKL79" s="3"/>
      <c r="AKM79" s="3"/>
      <c r="AKN79" s="3"/>
      <c r="AKO79" s="3"/>
      <c r="AKP79" s="3"/>
      <c r="AKQ79" s="3"/>
      <c r="AKR79" s="3"/>
      <c r="AKS79" s="3"/>
      <c r="AKT79" s="3"/>
      <c r="AKU79" s="3"/>
      <c r="AKV79" s="3"/>
      <c r="AKW79" s="3"/>
      <c r="AKX79" s="3"/>
      <c r="AKY79" s="3"/>
      <c r="AKZ79" s="3"/>
      <c r="ALA79" s="3"/>
      <c r="ALB79" s="3"/>
      <c r="ALC79" s="3"/>
      <c r="ALD79" s="3"/>
      <c r="ALE79" s="3"/>
      <c r="ALF79" s="3"/>
      <c r="ALG79" s="3"/>
      <c r="ALH79" s="3"/>
      <c r="ALI79" s="3"/>
      <c r="ALJ79" s="3"/>
      <c r="ALK79" s="3"/>
      <c r="ALL79" s="3"/>
      <c r="ALM79" s="3"/>
      <c r="ALN79" s="3"/>
      <c r="ALO79" s="3"/>
      <c r="ALP79" s="3"/>
      <c r="ALQ79" s="3"/>
      <c r="ALR79" s="3"/>
      <c r="ALS79" s="3"/>
      <c r="ALT79" s="3"/>
      <c r="ALU79" s="3"/>
      <c r="ALV79" s="3"/>
      <c r="ALW79" s="3"/>
      <c r="ALX79" s="3"/>
      <c r="ALY79" s="3"/>
      <c r="ALZ79" s="3"/>
      <c r="AMA79" s="3"/>
      <c r="AMB79" s="3"/>
      <c r="AMC79" s="3"/>
      <c r="AMD79" s="3"/>
      <c r="AME79" s="3"/>
      <c r="AMF79" s="3"/>
      <c r="AMG79" s="3"/>
      <c r="AMH79" s="3"/>
      <c r="AMI79" s="3"/>
      <c r="AMJ79" s="3"/>
      <c r="AMK79" s="3"/>
      <c r="AML79" s="3"/>
      <c r="AMM79" s="3"/>
      <c r="AMN79" s="3"/>
      <c r="AMO79" s="3"/>
      <c r="AMP79" s="3"/>
      <c r="AMQ79" s="3"/>
      <c r="AMR79" s="3"/>
      <c r="AMS79" s="3"/>
    </row>
    <row r="80" spans="1:1033" s="10" customFormat="1" ht="15" thickBot="1">
      <c r="A80" s="282" t="s">
        <v>164</v>
      </c>
      <c r="B80" s="248"/>
      <c r="C80" s="125"/>
      <c r="D80" s="125"/>
      <c r="E80" s="125"/>
      <c r="F80" s="125"/>
      <c r="G80" s="125"/>
      <c r="H80" s="268"/>
      <c r="I80" s="84"/>
      <c r="J80" s="84"/>
      <c r="K80" s="84"/>
      <c r="L80" s="84"/>
      <c r="M80" s="84"/>
      <c r="N80" s="84"/>
      <c r="O80" s="84"/>
      <c r="P80" s="84"/>
      <c r="Q80" s="84"/>
      <c r="R80" s="274"/>
      <c r="S80" s="258"/>
      <c r="T80" s="258"/>
      <c r="U80" s="258"/>
      <c r="V80" s="259"/>
      <c r="W80" s="259"/>
      <c r="X80" s="259"/>
      <c r="Y80" s="259"/>
      <c r="Z80" s="259"/>
      <c r="AA80" s="259"/>
      <c r="AB80" s="259"/>
      <c r="AC80" s="259"/>
      <c r="AD80" s="259"/>
      <c r="AE80" s="259"/>
      <c r="AF80" s="259"/>
      <c r="AG80" s="259"/>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c r="EO80" s="64"/>
      <c r="EP80" s="64"/>
      <c r="EQ80" s="64"/>
      <c r="ER80" s="64"/>
      <c r="ES80" s="64"/>
      <c r="ET80" s="64"/>
      <c r="EU80" s="64"/>
      <c r="EV80" s="64"/>
      <c r="EW80" s="64"/>
      <c r="EX80" s="64"/>
      <c r="EY80" s="64"/>
      <c r="EZ80" s="64"/>
      <c r="FA80" s="64"/>
      <c r="FB80" s="64"/>
      <c r="FC80" s="64"/>
      <c r="FD80" s="64"/>
      <c r="FE80" s="64"/>
      <c r="FF80" s="64"/>
      <c r="FG80" s="64"/>
      <c r="FH80" s="64"/>
      <c r="FI80" s="64"/>
      <c r="FJ80" s="64"/>
      <c r="FK80" s="64"/>
      <c r="FL80" s="64"/>
      <c r="FM80" s="64"/>
      <c r="FN80" s="64"/>
      <c r="FO80" s="64"/>
      <c r="FP80" s="64"/>
      <c r="FQ80" s="64"/>
      <c r="FR80" s="68"/>
      <c r="GZ80" s="10">
        <f>B80</f>
        <v>0</v>
      </c>
      <c r="HA80" s="10">
        <f t="shared" si="6"/>
        <v>0</v>
      </c>
    </row>
    <row r="81" spans="1:1033" s="59" customFormat="1" ht="28.8">
      <c r="A81" s="283" t="s">
        <v>165</v>
      </c>
      <c r="B81" s="232">
        <v>3.2</v>
      </c>
      <c r="C81" s="237"/>
      <c r="D81" s="237"/>
      <c r="E81" s="237"/>
      <c r="F81" s="237"/>
      <c r="G81" s="237"/>
      <c r="H81" s="263"/>
      <c r="I81" s="84">
        <f t="shared" si="33"/>
        <v>0</v>
      </c>
      <c r="J81" s="84">
        <f t="shared" ref="J81:O86" si="35">$B81*C81</f>
        <v>0</v>
      </c>
      <c r="K81" s="84">
        <f t="shared" si="35"/>
        <v>0</v>
      </c>
      <c r="L81" s="84">
        <f t="shared" si="35"/>
        <v>0</v>
      </c>
      <c r="M81" s="84">
        <f t="shared" si="35"/>
        <v>0</v>
      </c>
      <c r="N81" s="84">
        <f t="shared" si="35"/>
        <v>0</v>
      </c>
      <c r="O81" s="84">
        <f t="shared" si="35"/>
        <v>0</v>
      </c>
      <c r="P81" s="84"/>
      <c r="Q81" s="84"/>
      <c r="R81" s="274"/>
      <c r="S81" s="258"/>
      <c r="T81" s="258"/>
      <c r="U81" s="258"/>
      <c r="V81" s="260"/>
      <c r="W81" s="260"/>
      <c r="X81" s="260"/>
      <c r="Y81" s="260"/>
      <c r="Z81" s="260"/>
      <c r="AA81" s="260"/>
      <c r="AB81" s="260"/>
      <c r="AC81" s="260"/>
      <c r="AD81" s="260"/>
      <c r="AE81" s="260"/>
      <c r="AF81" s="260"/>
      <c r="AG81" s="260"/>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c r="EO81" s="65"/>
      <c r="EP81" s="65"/>
      <c r="EQ81" s="65"/>
      <c r="ER81" s="65"/>
      <c r="ES81" s="65"/>
      <c r="ET81" s="65"/>
      <c r="EU81" s="65"/>
      <c r="EV81" s="65"/>
      <c r="EW81" s="65"/>
      <c r="EX81" s="65"/>
      <c r="EY81" s="65"/>
      <c r="EZ81" s="65"/>
      <c r="FA81" s="65"/>
      <c r="FB81" s="65"/>
      <c r="FC81" s="65"/>
      <c r="FD81" s="65"/>
      <c r="FE81" s="65"/>
      <c r="FF81" s="65"/>
      <c r="FG81" s="65"/>
      <c r="FH81" s="65"/>
      <c r="FI81" s="65"/>
      <c r="FJ81" s="65"/>
      <c r="FK81" s="65"/>
      <c r="FL81" s="65"/>
      <c r="FM81" s="65"/>
      <c r="FN81" s="65"/>
      <c r="FO81" s="65"/>
      <c r="FP81" s="65"/>
      <c r="FQ81" s="65"/>
      <c r="FR81" s="71"/>
    </row>
    <row r="82" spans="1:1033" ht="28.8">
      <c r="A82" s="275" t="s">
        <v>166</v>
      </c>
      <c r="B82" s="233">
        <v>3.2</v>
      </c>
      <c r="C82" s="9"/>
      <c r="D82" s="9"/>
      <c r="E82" s="9"/>
      <c r="F82" s="9"/>
      <c r="G82" s="9"/>
      <c r="H82" s="9"/>
      <c r="I82" s="84">
        <f t="shared" si="33"/>
        <v>0</v>
      </c>
      <c r="J82" s="84">
        <f t="shared" si="35"/>
        <v>0</v>
      </c>
      <c r="K82" s="84">
        <f t="shared" si="35"/>
        <v>0</v>
      </c>
      <c r="L82" s="84">
        <f t="shared" si="35"/>
        <v>0</v>
      </c>
      <c r="M82" s="84">
        <f t="shared" si="35"/>
        <v>0</v>
      </c>
      <c r="N82" s="84">
        <f t="shared" si="35"/>
        <v>0</v>
      </c>
      <c r="O82" s="84">
        <f t="shared" si="35"/>
        <v>0</v>
      </c>
      <c r="V82" s="257"/>
      <c r="W82" s="257"/>
      <c r="X82" s="257"/>
      <c r="Y82" s="257"/>
      <c r="Z82" s="257"/>
      <c r="AA82" s="257"/>
      <c r="AB82" s="257"/>
      <c r="AC82" s="257"/>
      <c r="AD82" s="257"/>
      <c r="AE82" s="257"/>
      <c r="AF82" s="257"/>
      <c r="AG82" s="257"/>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GW82" s="3"/>
      <c r="GX82" s="3"/>
      <c r="GY82" s="3"/>
      <c r="GZ82" s="3" t="e">
        <f>#REF!</f>
        <v>#REF!</v>
      </c>
      <c r="HA82" s="3" t="e">
        <f t="shared" si="6"/>
        <v>#REF!</v>
      </c>
      <c r="HC82" s="3"/>
      <c r="HD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c r="AJY82" s="3"/>
      <c r="AJZ82" s="3"/>
      <c r="AKA82" s="3"/>
      <c r="AKB82" s="3"/>
      <c r="AKC82" s="3"/>
      <c r="AKD82" s="3"/>
      <c r="AKE82" s="3"/>
      <c r="AKF82" s="3"/>
      <c r="AKG82" s="3"/>
      <c r="AKH82" s="3"/>
      <c r="AKI82" s="3"/>
      <c r="AKJ82" s="3"/>
      <c r="AKK82" s="3"/>
      <c r="AKL82" s="3"/>
      <c r="AKM82" s="3"/>
      <c r="AKN82" s="3"/>
      <c r="AKO82" s="3"/>
      <c r="AKP82" s="3"/>
      <c r="AKQ82" s="3"/>
      <c r="AKR82" s="3"/>
      <c r="AKS82" s="3"/>
      <c r="AKT82" s="3"/>
      <c r="AKU82" s="3"/>
      <c r="AKV82" s="3"/>
      <c r="AKW82" s="3"/>
      <c r="AKX82" s="3"/>
      <c r="AKY82" s="3"/>
      <c r="AKZ82" s="3"/>
      <c r="ALA82" s="3"/>
      <c r="ALB82" s="3"/>
      <c r="ALC82" s="3"/>
      <c r="ALD82" s="3"/>
      <c r="ALE82" s="3"/>
      <c r="ALF82" s="3"/>
      <c r="ALG82" s="3"/>
      <c r="ALH82" s="3"/>
      <c r="ALI82" s="3"/>
      <c r="ALJ82" s="3"/>
      <c r="ALK82" s="3"/>
      <c r="ALL82" s="3"/>
      <c r="ALM82" s="3"/>
      <c r="ALN82" s="3"/>
      <c r="ALO82" s="3"/>
      <c r="ALP82" s="3"/>
      <c r="ALQ82" s="3"/>
      <c r="ALR82" s="3"/>
      <c r="ALS82" s="3"/>
      <c r="ALT82" s="3"/>
      <c r="ALU82" s="3"/>
      <c r="ALV82" s="3"/>
      <c r="ALW82" s="3"/>
      <c r="ALX82" s="3"/>
      <c r="ALY82" s="3"/>
      <c r="ALZ82" s="3"/>
      <c r="AMA82" s="3"/>
      <c r="AMB82" s="3"/>
      <c r="AMC82" s="3"/>
      <c r="AMD82" s="3"/>
      <c r="AME82" s="3"/>
      <c r="AMF82" s="3"/>
      <c r="AMG82" s="3"/>
      <c r="AMH82" s="3"/>
      <c r="AMI82" s="3"/>
      <c r="AMJ82" s="3"/>
      <c r="AMK82" s="3"/>
      <c r="AML82" s="3"/>
      <c r="AMM82" s="3"/>
      <c r="AMN82" s="3"/>
      <c r="AMO82" s="3"/>
      <c r="AMP82" s="3"/>
      <c r="AMQ82" s="3"/>
      <c r="AMR82" s="3"/>
      <c r="AMS82" s="3"/>
    </row>
    <row r="83" spans="1:1033" ht="28.8">
      <c r="A83" s="283" t="s">
        <v>167</v>
      </c>
      <c r="B83" s="232">
        <v>3.2</v>
      </c>
      <c r="C83" s="237"/>
      <c r="D83" s="237"/>
      <c r="E83" s="237"/>
      <c r="F83" s="237"/>
      <c r="G83" s="237"/>
      <c r="H83" s="263"/>
      <c r="I83" s="84">
        <f t="shared" si="33"/>
        <v>0</v>
      </c>
      <c r="J83" s="84">
        <f t="shared" si="35"/>
        <v>0</v>
      </c>
      <c r="K83" s="84">
        <f t="shared" si="35"/>
        <v>0</v>
      </c>
      <c r="L83" s="84">
        <f t="shared" si="35"/>
        <v>0</v>
      </c>
      <c r="M83" s="84">
        <f t="shared" si="35"/>
        <v>0</v>
      </c>
      <c r="N83" s="84">
        <f t="shared" si="35"/>
        <v>0</v>
      </c>
      <c r="O83" s="84">
        <f t="shared" si="35"/>
        <v>0</v>
      </c>
      <c r="V83" s="257"/>
      <c r="W83" s="257"/>
      <c r="X83" s="257"/>
      <c r="Y83" s="257"/>
      <c r="Z83" s="257"/>
      <c r="AA83" s="257"/>
      <c r="AB83" s="257"/>
      <c r="AC83" s="257"/>
      <c r="AD83" s="257"/>
      <c r="AE83" s="257"/>
      <c r="AF83" s="257"/>
      <c r="AG83" s="257"/>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GW83" s="3"/>
      <c r="GX83" s="3"/>
      <c r="GY83" s="3"/>
      <c r="GZ83" s="3">
        <f>B86</f>
        <v>2.5</v>
      </c>
      <c r="HA83" s="3">
        <f t="shared" si="6"/>
        <v>0</v>
      </c>
      <c r="HC83" s="3"/>
      <c r="HD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c r="AJY83" s="3"/>
      <c r="AJZ83" s="3"/>
      <c r="AKA83" s="3"/>
      <c r="AKB83" s="3"/>
      <c r="AKC83" s="3"/>
      <c r="AKD83" s="3"/>
      <c r="AKE83" s="3"/>
      <c r="AKF83" s="3"/>
      <c r="AKG83" s="3"/>
      <c r="AKH83" s="3"/>
      <c r="AKI83" s="3"/>
      <c r="AKJ83" s="3"/>
      <c r="AKK83" s="3"/>
      <c r="AKL83" s="3"/>
      <c r="AKM83" s="3"/>
      <c r="AKN83" s="3"/>
      <c r="AKO83" s="3"/>
      <c r="AKP83" s="3"/>
      <c r="AKQ83" s="3"/>
      <c r="AKR83" s="3"/>
      <c r="AKS83" s="3"/>
      <c r="AKT83" s="3"/>
      <c r="AKU83" s="3"/>
      <c r="AKV83" s="3"/>
      <c r="AKW83" s="3"/>
      <c r="AKX83" s="3"/>
      <c r="AKY83" s="3"/>
      <c r="AKZ83" s="3"/>
      <c r="ALA83" s="3"/>
      <c r="ALB83" s="3"/>
      <c r="ALC83" s="3"/>
      <c r="ALD83" s="3"/>
      <c r="ALE83" s="3"/>
      <c r="ALF83" s="3"/>
      <c r="ALG83" s="3"/>
      <c r="ALH83" s="3"/>
      <c r="ALI83" s="3"/>
      <c r="ALJ83" s="3"/>
      <c r="ALK83" s="3"/>
      <c r="ALL83" s="3"/>
      <c r="ALM83" s="3"/>
      <c r="ALN83" s="3"/>
      <c r="ALO83" s="3"/>
      <c r="ALP83" s="3"/>
      <c r="ALQ83" s="3"/>
      <c r="ALR83" s="3"/>
      <c r="ALS83" s="3"/>
      <c r="ALT83" s="3"/>
      <c r="ALU83" s="3"/>
      <c r="ALV83" s="3"/>
      <c r="ALW83" s="3"/>
      <c r="ALX83" s="3"/>
      <c r="ALY83" s="3"/>
      <c r="ALZ83" s="3"/>
      <c r="AMA83" s="3"/>
      <c r="AMB83" s="3"/>
      <c r="AMC83" s="3"/>
      <c r="AMD83" s="3"/>
      <c r="AME83" s="3"/>
      <c r="AMF83" s="3"/>
      <c r="AMG83" s="3"/>
      <c r="AMH83" s="3"/>
      <c r="AMI83" s="3"/>
      <c r="AMJ83" s="3"/>
      <c r="AMK83" s="3"/>
      <c r="AML83" s="3"/>
      <c r="AMM83" s="3"/>
      <c r="AMN83" s="3"/>
      <c r="AMO83" s="3"/>
      <c r="AMP83" s="3"/>
      <c r="AMQ83" s="3"/>
      <c r="AMR83" s="3"/>
      <c r="AMS83" s="3"/>
    </row>
    <row r="84" spans="1:1033" s="59" customFormat="1" ht="28.8">
      <c r="A84" s="275" t="s">
        <v>168</v>
      </c>
      <c r="B84" s="233">
        <v>3.2</v>
      </c>
      <c r="C84" s="9"/>
      <c r="D84" s="9"/>
      <c r="E84" s="9"/>
      <c r="F84" s="9"/>
      <c r="G84" s="9"/>
      <c r="H84" s="9"/>
      <c r="I84" s="84">
        <f t="shared" si="33"/>
        <v>0</v>
      </c>
      <c r="J84" s="84">
        <f t="shared" si="35"/>
        <v>0</v>
      </c>
      <c r="K84" s="84">
        <f t="shared" si="35"/>
        <v>0</v>
      </c>
      <c r="L84" s="84">
        <f t="shared" si="35"/>
        <v>0</v>
      </c>
      <c r="M84" s="84">
        <f t="shared" si="35"/>
        <v>0</v>
      </c>
      <c r="N84" s="84">
        <f t="shared" si="35"/>
        <v>0</v>
      </c>
      <c r="O84" s="84">
        <f t="shared" si="35"/>
        <v>0</v>
      </c>
      <c r="P84" s="84"/>
      <c r="Q84" s="84"/>
      <c r="R84" s="274"/>
      <c r="S84" s="258"/>
      <c r="T84" s="258"/>
      <c r="U84" s="258"/>
      <c r="V84" s="260"/>
      <c r="W84" s="260"/>
      <c r="X84" s="260"/>
      <c r="Y84" s="260"/>
      <c r="Z84" s="260"/>
      <c r="AA84" s="260"/>
      <c r="AB84" s="260"/>
      <c r="AC84" s="260"/>
      <c r="AD84" s="260"/>
      <c r="AE84" s="260"/>
      <c r="AF84" s="260"/>
      <c r="AG84" s="260"/>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c r="EO84" s="65"/>
      <c r="EP84" s="65"/>
      <c r="EQ84" s="65"/>
      <c r="ER84" s="65"/>
      <c r="ES84" s="65"/>
      <c r="ET84" s="65"/>
      <c r="EU84" s="65"/>
      <c r="EV84" s="65"/>
      <c r="EW84" s="65"/>
      <c r="EX84" s="65"/>
      <c r="EY84" s="65"/>
      <c r="EZ84" s="65"/>
      <c r="FA84" s="65"/>
      <c r="FB84" s="65"/>
      <c r="FC84" s="65"/>
      <c r="FD84" s="65"/>
      <c r="FE84" s="65"/>
      <c r="FF84" s="65"/>
      <c r="FG84" s="65"/>
      <c r="FH84" s="65"/>
      <c r="FI84" s="65"/>
      <c r="FJ84" s="65"/>
      <c r="FK84" s="65"/>
      <c r="FL84" s="65"/>
      <c r="FM84" s="65"/>
      <c r="FN84" s="65"/>
      <c r="FO84" s="65"/>
      <c r="FP84" s="65"/>
      <c r="FQ84" s="65"/>
      <c r="FR84" s="71"/>
    </row>
    <row r="85" spans="1:1033">
      <c r="A85" s="283" t="s">
        <v>161</v>
      </c>
      <c r="B85" s="232">
        <v>4.2</v>
      </c>
      <c r="C85" s="237"/>
      <c r="D85" s="237"/>
      <c r="E85" s="237"/>
      <c r="F85" s="237"/>
      <c r="G85" s="237"/>
      <c r="H85" s="263"/>
      <c r="I85" s="84">
        <f t="shared" si="33"/>
        <v>0</v>
      </c>
      <c r="J85" s="84">
        <f t="shared" si="35"/>
        <v>0</v>
      </c>
      <c r="K85" s="84">
        <f t="shared" si="35"/>
        <v>0</v>
      </c>
      <c r="L85" s="84">
        <f t="shared" si="35"/>
        <v>0</v>
      </c>
      <c r="M85" s="84">
        <f t="shared" si="35"/>
        <v>0</v>
      </c>
      <c r="N85" s="84">
        <f t="shared" si="35"/>
        <v>0</v>
      </c>
      <c r="O85" s="84">
        <f t="shared" si="35"/>
        <v>0</v>
      </c>
      <c r="V85" s="257"/>
      <c r="W85" s="257"/>
      <c r="X85" s="257"/>
      <c r="Y85" s="257"/>
      <c r="Z85" s="257"/>
      <c r="AA85" s="257"/>
      <c r="AB85" s="257"/>
      <c r="AC85" s="257"/>
      <c r="AD85" s="257"/>
      <c r="AE85" s="257"/>
      <c r="AF85" s="257"/>
      <c r="AG85" s="257"/>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GW85" s="3"/>
      <c r="GX85" s="3"/>
      <c r="GY85" s="3"/>
      <c r="HC85" s="3"/>
      <c r="HD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c r="AJY85" s="3"/>
      <c r="AJZ85" s="3"/>
      <c r="AKA85" s="3"/>
      <c r="AKB85" s="3"/>
      <c r="AKC85" s="3"/>
      <c r="AKD85" s="3"/>
      <c r="AKE85" s="3"/>
      <c r="AKF85" s="3"/>
      <c r="AKG85" s="3"/>
      <c r="AKH85" s="3"/>
      <c r="AKI85" s="3"/>
      <c r="AKJ85" s="3"/>
      <c r="AKK85" s="3"/>
      <c r="AKL85" s="3"/>
      <c r="AKM85" s="3"/>
      <c r="AKN85" s="3"/>
      <c r="AKO85" s="3"/>
      <c r="AKP85" s="3"/>
      <c r="AKQ85" s="3"/>
      <c r="AKR85" s="3"/>
      <c r="AKS85" s="3"/>
      <c r="AKT85" s="3"/>
      <c r="AKU85" s="3"/>
      <c r="AKV85" s="3"/>
      <c r="AKW85" s="3"/>
      <c r="AKX85" s="3"/>
      <c r="AKY85" s="3"/>
      <c r="AKZ85" s="3"/>
      <c r="ALA85" s="3"/>
      <c r="ALB85" s="3"/>
      <c r="ALC85" s="3"/>
      <c r="ALD85" s="3"/>
      <c r="ALE85" s="3"/>
      <c r="ALF85" s="3"/>
      <c r="ALG85" s="3"/>
      <c r="ALH85" s="3"/>
      <c r="ALI85" s="3"/>
      <c r="ALJ85" s="3"/>
      <c r="ALK85" s="3"/>
      <c r="ALL85" s="3"/>
      <c r="ALM85" s="3"/>
      <c r="ALN85" s="3"/>
      <c r="ALO85" s="3"/>
      <c r="ALP85" s="3"/>
      <c r="ALQ85" s="3"/>
      <c r="ALR85" s="3"/>
      <c r="ALS85" s="3"/>
      <c r="ALT85" s="3"/>
      <c r="ALU85" s="3"/>
      <c r="ALV85" s="3"/>
      <c r="ALW85" s="3"/>
      <c r="ALX85" s="3"/>
      <c r="ALY85" s="3"/>
      <c r="ALZ85" s="3"/>
      <c r="AMA85" s="3"/>
      <c r="AMB85" s="3"/>
      <c r="AMC85" s="3"/>
      <c r="AMD85" s="3"/>
      <c r="AME85" s="3"/>
      <c r="AMF85" s="3"/>
      <c r="AMG85" s="3"/>
      <c r="AMH85" s="3"/>
      <c r="AMI85" s="3"/>
      <c r="AMJ85" s="3"/>
      <c r="AMK85" s="3"/>
      <c r="AML85" s="3"/>
      <c r="AMM85" s="3"/>
      <c r="AMN85" s="3"/>
      <c r="AMO85" s="3"/>
      <c r="AMP85" s="3"/>
      <c r="AMQ85" s="3"/>
      <c r="AMR85" s="3"/>
      <c r="AMS85" s="3"/>
    </row>
    <row r="86" spans="1:1033">
      <c r="A86" s="275" t="s">
        <v>200</v>
      </c>
      <c r="B86" s="233">
        <v>2.5</v>
      </c>
      <c r="C86" s="9"/>
      <c r="D86" s="9"/>
      <c r="E86" s="9"/>
      <c r="F86" s="9"/>
      <c r="G86" s="9"/>
      <c r="H86" s="9"/>
      <c r="I86" s="84">
        <f t="shared" si="33"/>
        <v>0</v>
      </c>
      <c r="J86" s="84">
        <f t="shared" si="35"/>
        <v>0</v>
      </c>
      <c r="K86" s="84">
        <f t="shared" si="35"/>
        <v>0</v>
      </c>
      <c r="L86" s="84">
        <f t="shared" si="35"/>
        <v>0</v>
      </c>
      <c r="M86" s="84">
        <f t="shared" si="35"/>
        <v>0</v>
      </c>
      <c r="N86" s="84">
        <f t="shared" si="35"/>
        <v>0</v>
      </c>
      <c r="O86" s="84">
        <f t="shared" si="35"/>
        <v>0</v>
      </c>
      <c r="V86" s="257"/>
      <c r="W86" s="257"/>
      <c r="X86" s="257"/>
      <c r="Y86" s="257"/>
      <c r="Z86" s="257"/>
      <c r="AA86" s="257"/>
      <c r="AB86" s="257"/>
      <c r="AC86" s="257"/>
      <c r="AD86" s="257"/>
      <c r="AE86" s="257"/>
      <c r="AF86" s="257"/>
      <c r="AG86" s="257"/>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GW86" s="3"/>
      <c r="GX86" s="3"/>
      <c r="GY86" s="3"/>
      <c r="HC86" s="3"/>
      <c r="HD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c r="AJY86" s="3"/>
      <c r="AJZ86" s="3"/>
      <c r="AKA86" s="3"/>
      <c r="AKB86" s="3"/>
      <c r="AKC86" s="3"/>
      <c r="AKD86" s="3"/>
      <c r="AKE86" s="3"/>
      <c r="AKF86" s="3"/>
      <c r="AKG86" s="3"/>
      <c r="AKH86" s="3"/>
      <c r="AKI86" s="3"/>
      <c r="AKJ86" s="3"/>
      <c r="AKK86" s="3"/>
      <c r="AKL86" s="3"/>
      <c r="AKM86" s="3"/>
      <c r="AKN86" s="3"/>
      <c r="AKO86" s="3"/>
      <c r="AKP86" s="3"/>
      <c r="AKQ86" s="3"/>
      <c r="AKR86" s="3"/>
      <c r="AKS86" s="3"/>
      <c r="AKT86" s="3"/>
      <c r="AKU86" s="3"/>
      <c r="AKV86" s="3"/>
      <c r="AKW86" s="3"/>
      <c r="AKX86" s="3"/>
      <c r="AKY86" s="3"/>
      <c r="AKZ86" s="3"/>
      <c r="ALA86" s="3"/>
      <c r="ALB86" s="3"/>
      <c r="ALC86" s="3"/>
      <c r="ALD86" s="3"/>
      <c r="ALE86" s="3"/>
      <c r="ALF86" s="3"/>
      <c r="ALG86" s="3"/>
      <c r="ALH86" s="3"/>
      <c r="ALI86" s="3"/>
      <c r="ALJ86" s="3"/>
      <c r="ALK86" s="3"/>
      <c r="ALL86" s="3"/>
      <c r="ALM86" s="3"/>
      <c r="ALN86" s="3"/>
      <c r="ALO86" s="3"/>
      <c r="ALP86" s="3"/>
      <c r="ALQ86" s="3"/>
      <c r="ALR86" s="3"/>
      <c r="ALS86" s="3"/>
      <c r="ALT86" s="3"/>
      <c r="ALU86" s="3"/>
      <c r="ALV86" s="3"/>
      <c r="ALW86" s="3"/>
      <c r="ALX86" s="3"/>
      <c r="ALY86" s="3"/>
      <c r="ALZ86" s="3"/>
      <c r="AMA86" s="3"/>
      <c r="AMB86" s="3"/>
      <c r="AMC86" s="3"/>
      <c r="AMD86" s="3"/>
      <c r="AME86" s="3"/>
      <c r="AMF86" s="3"/>
      <c r="AMG86" s="3"/>
      <c r="AMH86" s="3"/>
      <c r="AMI86" s="3"/>
      <c r="AMJ86" s="3"/>
      <c r="AMK86" s="3"/>
      <c r="AML86" s="3"/>
      <c r="AMM86" s="3"/>
      <c r="AMN86" s="3"/>
      <c r="AMO86" s="3"/>
      <c r="AMP86" s="3"/>
      <c r="AMQ86" s="3"/>
      <c r="AMR86" s="3"/>
      <c r="AMS86" s="3"/>
    </row>
    <row r="87" spans="1:1033">
      <c r="A87" s="283" t="s">
        <v>201</v>
      </c>
      <c r="B87" s="232">
        <v>2.9</v>
      </c>
      <c r="C87" s="237"/>
      <c r="D87" s="237"/>
      <c r="E87" s="237"/>
      <c r="F87" s="237"/>
      <c r="G87" s="237"/>
      <c r="H87" s="263"/>
      <c r="I87" s="84">
        <f>SUM(C87:H87)</f>
        <v>0</v>
      </c>
      <c r="J87" s="84">
        <f>$B87*C87</f>
        <v>0</v>
      </c>
      <c r="K87" s="84">
        <f>$B87*D87</f>
        <v>0</v>
      </c>
      <c r="L87" s="84">
        <f>$B87*E87</f>
        <v>0</v>
      </c>
      <c r="M87" s="84">
        <f>$B87*F87</f>
        <v>0</v>
      </c>
      <c r="N87" s="84">
        <f>$B87*G87</f>
        <v>0</v>
      </c>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row>
    <row r="88" spans="1:1033">
      <c r="J88" s="256">
        <f t="shared" ref="J88:O88" si="36">SUM(J58:J87)</f>
        <v>0</v>
      </c>
      <c r="K88" s="256">
        <f t="shared" si="36"/>
        <v>0</v>
      </c>
      <c r="L88" s="256">
        <f t="shared" si="36"/>
        <v>0</v>
      </c>
      <c r="M88" s="256">
        <f t="shared" si="36"/>
        <v>0</v>
      </c>
      <c r="N88" s="256">
        <f t="shared" si="36"/>
        <v>0</v>
      </c>
      <c r="O88" s="256">
        <f t="shared" si="36"/>
        <v>0</v>
      </c>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row>
    <row r="89" spans="1:103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row>
    <row r="90" spans="1:1033">
      <c r="B90" s="261"/>
    </row>
    <row r="91" spans="1:1033">
      <c r="HA91" s="4">
        <f>SUM(HA9:HA57)</f>
        <v>0</v>
      </c>
      <c r="HB91" s="1" t="s">
        <v>11</v>
      </c>
    </row>
    <row r="92" spans="1:1033">
      <c r="J92" s="84" t="str">
        <f t="shared" ref="J92:O92" si="37">IF(COUNTIF(C6:C86,"&gt;0"),"16","0")</f>
        <v>0</v>
      </c>
      <c r="K92" s="84" t="str">
        <f t="shared" si="37"/>
        <v>0</v>
      </c>
      <c r="L92" s="84" t="str">
        <f t="shared" si="37"/>
        <v>0</v>
      </c>
      <c r="M92" s="84" t="str">
        <f t="shared" si="37"/>
        <v>0</v>
      </c>
      <c r="N92" s="84" t="str">
        <f t="shared" si="37"/>
        <v>0</v>
      </c>
      <c r="O92" s="84" t="str">
        <f t="shared" si="37"/>
        <v>0</v>
      </c>
      <c r="HA92" s="4" t="e">
        <f>SUM(HA67:HA83)</f>
        <v>#REF!</v>
      </c>
      <c r="HB92" s="1" t="s">
        <v>8</v>
      </c>
    </row>
    <row r="94" spans="1:1033">
      <c r="J94" s="84">
        <f t="shared" ref="J94:O94" si="38">J$92+J88+J57</f>
        <v>0</v>
      </c>
      <c r="K94" s="84">
        <f t="shared" si="38"/>
        <v>0</v>
      </c>
      <c r="L94" s="84">
        <f t="shared" si="38"/>
        <v>0</v>
      </c>
      <c r="M94" s="84">
        <f t="shared" si="38"/>
        <v>0</v>
      </c>
      <c r="N94" s="84">
        <f t="shared" si="38"/>
        <v>0</v>
      </c>
      <c r="O94" s="84">
        <f t="shared" si="38"/>
        <v>0</v>
      </c>
    </row>
  </sheetData>
  <sheetProtection algorithmName="SHA-512" hashValue="aaub8DUB+gt6G2RsiqOPanRYCvEgKCL8PtIwgMKYZLA+dz9J3hcKxxHwjDaWcJgECmZemYtLT79AnWcTLOCRWg==" saltValue="T0PoT9sDrgN836iKlsyjow==" spinCount="100000" sheet="1" formatCells="0" formatColumns="0" formatRows="0"/>
  <mergeCells count="2">
    <mergeCell ref="A1:B2"/>
    <mergeCell ref="C1:H2"/>
  </mergeCells>
  <printOptions horizontalCentered="1"/>
  <pageMargins left="0.4" right="0.4" top="0.4" bottom="0.4" header="0.3" footer="0.3"/>
  <pageSetup paperSize="9" orientation="portrait" r:id="rId1"/>
  <headerFooter differentFirst="1">
    <oddFooter>Page &amp;P of &amp;N</oddFooter>
  </headerFooter>
  <ignoredErrors>
    <ignoredError sqref="I5:I7 I58:I60 I62:I63 I56 I36:I38 I19:I22 I14:I17 I9:I12 I65:I68 I70:I75 I77:I79 I81:I87 I40:I53 I24:I30" formulaRange="1"/>
    <ignoredError sqref="K57:N57 O5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A1:YF203"/>
  <sheetViews>
    <sheetView showGridLines="0" zoomScale="70" zoomScaleNormal="70" workbookViewId="0">
      <pane xSplit="9" ySplit="2" topLeftCell="J3" activePane="bottomRight" state="frozen"/>
      <selection pane="topRight" activeCell="I1" sqref="I1"/>
      <selection pane="bottomLeft" activeCell="A10" sqref="A10"/>
      <selection pane="bottomRight" activeCell="J1" sqref="J1:L9"/>
    </sheetView>
  </sheetViews>
  <sheetFormatPr baseColWidth="10" defaultColWidth="9.109375" defaultRowHeight="30" customHeight="1"/>
  <cols>
    <col min="1" max="1" width="14.33203125" style="2" customWidth="1"/>
    <col min="2" max="2" width="37.88671875" style="2" customWidth="1"/>
    <col min="3" max="3" width="34.44140625" style="2" customWidth="1"/>
    <col min="4" max="4" width="30.44140625" style="2" customWidth="1"/>
    <col min="5" max="5" width="34.88671875" style="2" customWidth="1"/>
    <col min="6" max="6" width="23.109375" style="2" customWidth="1"/>
    <col min="7" max="7" width="25.6640625" style="2" customWidth="1"/>
    <col min="8" max="8" width="32.6640625" style="2" customWidth="1"/>
    <col min="9" max="9" width="32.6640625" style="76" customWidth="1"/>
  </cols>
  <sheetData>
    <row r="1" spans="1:656" s="6" customFormat="1" ht="45.75" customHeight="1">
      <c r="A1" s="311" t="s">
        <v>4</v>
      </c>
      <c r="B1" s="311"/>
      <c r="C1" s="311"/>
      <c r="D1" s="311"/>
      <c r="E1" s="48" t="s">
        <v>131</v>
      </c>
      <c r="F1" s="312" t="s">
        <v>79</v>
      </c>
      <c r="G1" s="313"/>
      <c r="H1" s="48" t="s">
        <v>190</v>
      </c>
      <c r="I1" s="362">
        <v>45627</v>
      </c>
      <c r="J1" s="364" t="s">
        <v>270</v>
      </c>
      <c r="K1" s="364"/>
      <c r="L1" s="364"/>
      <c r="M1" s="358"/>
      <c r="N1" s="358"/>
      <c r="O1" s="358"/>
      <c r="P1" s="358"/>
      <c r="Q1" s="358"/>
      <c r="R1" s="358"/>
      <c r="S1" s="358"/>
      <c r="T1" s="359"/>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row>
    <row r="2" spans="1:656" s="6" customFormat="1" ht="41.25" customHeight="1" thickBot="1">
      <c r="A2" s="47" t="s">
        <v>3</v>
      </c>
      <c r="B2" s="250" t="s">
        <v>147</v>
      </c>
      <c r="C2" s="251" t="s">
        <v>82</v>
      </c>
      <c r="D2" s="251" t="s">
        <v>2</v>
      </c>
      <c r="E2" s="252" t="s">
        <v>132</v>
      </c>
      <c r="F2" s="253" t="s">
        <v>148</v>
      </c>
      <c r="G2" s="254" t="s">
        <v>149</v>
      </c>
      <c r="H2" s="254" t="s">
        <v>150</v>
      </c>
      <c r="I2" s="254" t="s">
        <v>94</v>
      </c>
      <c r="J2" s="364"/>
      <c r="K2" s="364"/>
      <c r="L2" s="364"/>
      <c r="M2" s="360"/>
      <c r="N2" s="360"/>
      <c r="O2" s="360"/>
      <c r="P2" s="360"/>
      <c r="Q2" s="360"/>
      <c r="R2" s="360"/>
      <c r="S2" s="360"/>
      <c r="T2" s="361"/>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row>
    <row r="3" spans="1:656" ht="30" customHeight="1">
      <c r="A3" s="38" t="str">
        <f>IF($B3&lt;&gt;"",COUNTA($B3:$B$3),"")</f>
        <v/>
      </c>
      <c r="B3" s="49"/>
      <c r="C3" s="11"/>
      <c r="D3" s="11"/>
      <c r="E3" s="11"/>
      <c r="F3" s="235"/>
      <c r="G3" s="11"/>
      <c r="H3" s="11"/>
      <c r="I3" s="363"/>
      <c r="J3" s="364"/>
      <c r="K3" s="364"/>
      <c r="L3" s="364"/>
      <c r="M3" s="82"/>
      <c r="N3" s="77">
        <v>1</v>
      </c>
      <c r="O3" s="82"/>
      <c r="P3" s="82"/>
    </row>
    <row r="4" spans="1:656" ht="30" customHeight="1">
      <c r="A4" s="38" t="str">
        <f>IF($B4&lt;&gt;"",COUNTA($B$3:$B4),"")</f>
        <v/>
      </c>
      <c r="B4" s="49"/>
      <c r="C4" s="11"/>
      <c r="D4" s="7"/>
      <c r="E4" s="7"/>
      <c r="F4" s="236"/>
      <c r="G4" s="7"/>
      <c r="H4" s="7"/>
      <c r="I4" s="363"/>
      <c r="J4" s="364"/>
      <c r="K4" s="364"/>
      <c r="L4" s="364"/>
      <c r="M4" s="82"/>
      <c r="N4" s="77">
        <v>2</v>
      </c>
      <c r="O4" s="82"/>
      <c r="P4" s="82"/>
    </row>
    <row r="5" spans="1:656" ht="30" customHeight="1">
      <c r="A5" s="38" t="str">
        <f>IF($B5&lt;&gt;"",COUNTA($B$3:$B5),"")</f>
        <v/>
      </c>
      <c r="B5" s="49"/>
      <c r="C5" s="11"/>
      <c r="D5" s="7"/>
      <c r="E5" s="7"/>
      <c r="F5" s="236"/>
      <c r="G5" s="7"/>
      <c r="H5" s="7"/>
      <c r="I5" s="363"/>
      <c r="J5" s="364"/>
      <c r="K5" s="364"/>
      <c r="L5" s="364"/>
      <c r="M5" s="82"/>
      <c r="N5" s="77">
        <v>3</v>
      </c>
      <c r="O5" s="82"/>
      <c r="P5" s="82"/>
    </row>
    <row r="6" spans="1:656" ht="30" customHeight="1">
      <c r="A6" s="38" t="str">
        <f>IF($B6&lt;&gt;"",COUNTA($B$3:$B6),"")</f>
        <v/>
      </c>
      <c r="B6" s="49"/>
      <c r="C6" s="11"/>
      <c r="D6" s="7"/>
      <c r="E6" s="7"/>
      <c r="F6" s="236"/>
      <c r="G6" s="7"/>
      <c r="H6" s="7"/>
      <c r="I6" s="363"/>
      <c r="J6" s="364"/>
      <c r="K6" s="364"/>
      <c r="L6" s="364"/>
      <c r="M6" s="82"/>
      <c r="N6" s="77">
        <v>4</v>
      </c>
      <c r="O6" s="82"/>
      <c r="P6" s="82"/>
    </row>
    <row r="7" spans="1:656" ht="30" customHeight="1">
      <c r="A7" s="38" t="str">
        <f>IF($B7&lt;&gt;"",COUNTA($B$3:$B7),"")</f>
        <v/>
      </c>
      <c r="B7" s="49"/>
      <c r="C7" s="11"/>
      <c r="D7" s="7"/>
      <c r="E7" s="7"/>
      <c r="F7" s="236"/>
      <c r="G7" s="7"/>
      <c r="H7" s="7"/>
      <c r="I7" s="363"/>
      <c r="J7" s="364"/>
      <c r="K7" s="364"/>
      <c r="L7" s="364"/>
      <c r="M7" s="82"/>
      <c r="N7" s="77">
        <v>5</v>
      </c>
      <c r="O7" s="82"/>
      <c r="P7" s="82"/>
    </row>
    <row r="8" spans="1:656" ht="30" customHeight="1">
      <c r="A8" s="38" t="str">
        <f>IF($B8&lt;&gt;"",COUNTA($B$3:$B8),"")</f>
        <v/>
      </c>
      <c r="B8" s="49"/>
      <c r="C8" s="11"/>
      <c r="D8" s="7"/>
      <c r="E8" s="7"/>
      <c r="F8" s="236"/>
      <c r="G8" s="7"/>
      <c r="H8" s="7"/>
      <c r="I8" s="363"/>
      <c r="J8" s="364"/>
      <c r="K8" s="364"/>
      <c r="L8" s="364"/>
      <c r="M8" s="82"/>
      <c r="N8" s="77">
        <v>6</v>
      </c>
      <c r="O8" s="82"/>
      <c r="P8" s="82"/>
    </row>
    <row r="9" spans="1:656" ht="30" customHeight="1">
      <c r="A9" s="38" t="str">
        <f>IF($B9&lt;&gt;"",COUNTA($B$3:$B9),"")</f>
        <v/>
      </c>
      <c r="B9" s="49"/>
      <c r="C9" s="11"/>
      <c r="D9" s="7"/>
      <c r="E9" s="7"/>
      <c r="F9" s="236"/>
      <c r="G9" s="7"/>
      <c r="H9" s="7"/>
      <c r="I9" s="363"/>
      <c r="J9" s="364"/>
      <c r="K9" s="364"/>
      <c r="L9" s="364"/>
      <c r="M9" s="82"/>
      <c r="N9" s="77"/>
      <c r="O9" s="82"/>
      <c r="P9" s="82"/>
    </row>
    <row r="10" spans="1:656" ht="30" customHeight="1">
      <c r="A10" s="38" t="str">
        <f>IF($B10&lt;&gt;"",COUNTA($B$3:$B10),"")</f>
        <v/>
      </c>
      <c r="B10" s="49"/>
      <c r="C10" s="11"/>
      <c r="D10" s="7"/>
      <c r="E10" s="7"/>
      <c r="F10" s="236"/>
      <c r="G10" s="7"/>
      <c r="H10" s="7"/>
      <c r="I10" s="8"/>
      <c r="K10" s="82"/>
      <c r="L10" s="82"/>
      <c r="M10" s="82"/>
      <c r="N10" s="82"/>
      <c r="O10" s="82"/>
      <c r="P10" s="82"/>
    </row>
    <row r="11" spans="1:656" ht="30" customHeight="1">
      <c r="A11" s="38" t="str">
        <f>IF($B11&lt;&gt;"",COUNTA($B$3:$B11),"")</f>
        <v/>
      </c>
      <c r="B11" s="49"/>
      <c r="C11" s="11"/>
      <c r="D11" s="7"/>
      <c r="E11" s="7"/>
      <c r="F11" s="236"/>
      <c r="G11" s="7"/>
      <c r="H11" s="7"/>
      <c r="I11" s="8"/>
      <c r="K11" s="82"/>
      <c r="L11" s="82"/>
      <c r="M11" s="82"/>
      <c r="N11" s="82"/>
      <c r="O11" s="82"/>
      <c r="P11" s="82"/>
    </row>
    <row r="12" spans="1:656" ht="30" customHeight="1">
      <c r="A12" s="38" t="str">
        <f>IF($B12&lt;&gt;"",COUNTA($B$3:$B12),"")</f>
        <v/>
      </c>
      <c r="B12" s="49"/>
      <c r="C12" s="11"/>
      <c r="D12" s="7"/>
      <c r="E12" s="7"/>
      <c r="F12" s="236"/>
      <c r="G12" s="7"/>
      <c r="H12" s="7"/>
      <c r="I12" s="8"/>
      <c r="K12" s="82"/>
      <c r="L12" s="82"/>
      <c r="M12" s="82"/>
      <c r="N12" s="82"/>
      <c r="O12" s="82"/>
      <c r="P12" s="82"/>
    </row>
    <row r="13" spans="1:656" ht="30" customHeight="1">
      <c r="A13" s="38" t="str">
        <f>IF($B13&lt;&gt;"",COUNTA($B$3:$B13),"")</f>
        <v/>
      </c>
      <c r="B13" s="49"/>
      <c r="C13" s="11"/>
      <c r="D13" s="7"/>
      <c r="E13" s="7"/>
      <c r="F13" s="236"/>
      <c r="G13" s="7"/>
      <c r="H13" s="7"/>
      <c r="I13" s="8"/>
      <c r="K13" s="82"/>
      <c r="L13" s="82"/>
      <c r="M13" s="82"/>
      <c r="N13" s="82"/>
      <c r="O13" s="82"/>
      <c r="P13" s="82"/>
    </row>
    <row r="14" spans="1:656" ht="30" customHeight="1">
      <c r="A14" s="38" t="str">
        <f>IF($B14&lt;&gt;"",COUNTA($B$3:$B14),"")</f>
        <v/>
      </c>
      <c r="B14" s="49"/>
      <c r="C14" s="11"/>
      <c r="D14" s="7"/>
      <c r="E14" s="7"/>
      <c r="F14" s="236"/>
      <c r="G14" s="7"/>
      <c r="H14" s="7"/>
      <c r="I14" s="8"/>
    </row>
    <row r="15" spans="1:656" ht="30" customHeight="1">
      <c r="A15" s="38" t="str">
        <f>IF($B15&lt;&gt;"",COUNTA($B$3:$B15),"")</f>
        <v/>
      </c>
      <c r="B15" s="49"/>
      <c r="C15" s="11"/>
      <c r="D15" s="7"/>
      <c r="E15" s="7"/>
      <c r="F15" s="236"/>
      <c r="G15" s="7"/>
      <c r="H15" s="7"/>
      <c r="I15" s="8"/>
    </row>
    <row r="16" spans="1:656" ht="30" customHeight="1">
      <c r="A16" s="38" t="str">
        <f>IF($B16&lt;&gt;"",COUNTA($B$3:$B16),"")</f>
        <v/>
      </c>
      <c r="B16" s="49"/>
      <c r="C16" s="11"/>
      <c r="D16" s="7"/>
      <c r="E16" s="7"/>
      <c r="F16" s="236"/>
      <c r="G16" s="7"/>
      <c r="H16" s="7"/>
      <c r="I16" s="8"/>
    </row>
    <row r="17" spans="1:9" ht="30" customHeight="1">
      <c r="A17" s="38" t="str">
        <f>IF($B17&lt;&gt;"",COUNTA($B$3:$B17),"")</f>
        <v/>
      </c>
      <c r="B17" s="49"/>
      <c r="C17" s="11"/>
      <c r="D17" s="7"/>
      <c r="E17" s="7"/>
      <c r="F17" s="236"/>
      <c r="G17" s="7"/>
      <c r="H17" s="7"/>
      <c r="I17" s="8"/>
    </row>
    <row r="18" spans="1:9" ht="30" customHeight="1">
      <c r="A18" s="38" t="str">
        <f>IF($B18&lt;&gt;"",COUNTA($B$3:$B18),"")</f>
        <v/>
      </c>
      <c r="B18" s="49"/>
      <c r="C18" s="11"/>
      <c r="D18" s="7"/>
      <c r="E18" s="7"/>
      <c r="F18" s="236"/>
      <c r="G18" s="7"/>
      <c r="H18" s="7"/>
      <c r="I18" s="8"/>
    </row>
    <row r="19" spans="1:9" ht="30" customHeight="1">
      <c r="A19" s="38" t="str">
        <f>IF($B19&lt;&gt;"",COUNTA($B$3:$B19),"")</f>
        <v/>
      </c>
      <c r="B19" s="49"/>
      <c r="C19" s="11"/>
      <c r="D19" s="7"/>
      <c r="E19" s="7"/>
      <c r="F19" s="236"/>
      <c r="G19" s="7"/>
      <c r="H19" s="7"/>
      <c r="I19" s="8"/>
    </row>
    <row r="20" spans="1:9" ht="30" customHeight="1">
      <c r="A20" s="38" t="str">
        <f>IF($B20&lt;&gt;"",COUNTA($B$3:$B20),"")</f>
        <v/>
      </c>
      <c r="B20" s="49"/>
      <c r="C20" s="11"/>
      <c r="D20" s="7"/>
      <c r="E20" s="7"/>
      <c r="F20" s="236"/>
      <c r="G20" s="7"/>
      <c r="H20" s="7"/>
      <c r="I20" s="8"/>
    </row>
    <row r="21" spans="1:9" ht="30" customHeight="1">
      <c r="A21" s="38" t="str">
        <f>IF($B21&lt;&gt;"",COUNTA($B$3:$B21),"")</f>
        <v/>
      </c>
      <c r="B21" s="49"/>
      <c r="C21" s="11"/>
      <c r="D21" s="7"/>
      <c r="E21" s="7"/>
      <c r="F21" s="236"/>
      <c r="G21" s="7"/>
      <c r="H21" s="7"/>
      <c r="I21" s="8"/>
    </row>
    <row r="22" spans="1:9" ht="30" customHeight="1">
      <c r="A22" s="38" t="str">
        <f>IF($B22&lt;&gt;"",COUNTA($B$3:$B22),"")</f>
        <v/>
      </c>
      <c r="B22" s="49"/>
      <c r="C22" s="11"/>
      <c r="D22" s="7"/>
      <c r="E22" s="7"/>
      <c r="F22" s="236"/>
      <c r="G22" s="7"/>
      <c r="H22" s="7"/>
      <c r="I22" s="8"/>
    </row>
    <row r="23" spans="1:9" ht="30" customHeight="1">
      <c r="A23" s="38" t="str">
        <f>IF($B23&lt;&gt;"",COUNTA($B$3:$B23),"")</f>
        <v/>
      </c>
      <c r="B23" s="49"/>
      <c r="C23" s="11"/>
      <c r="D23" s="7"/>
      <c r="E23" s="7"/>
      <c r="F23" s="236"/>
      <c r="G23" s="7"/>
      <c r="H23" s="7"/>
      <c r="I23" s="8"/>
    </row>
    <row r="24" spans="1:9" ht="30" customHeight="1">
      <c r="A24" s="38" t="str">
        <f>IF($B24&lt;&gt;"",COUNTA($B$3:$B24),"")</f>
        <v/>
      </c>
      <c r="B24" s="49"/>
      <c r="C24" s="11"/>
      <c r="D24" s="7"/>
      <c r="E24" s="7"/>
      <c r="F24" s="236"/>
      <c r="G24" s="7"/>
      <c r="H24" s="7"/>
      <c r="I24" s="8"/>
    </row>
    <row r="25" spans="1:9" ht="30" customHeight="1">
      <c r="A25" s="38" t="str">
        <f>IF($B25&lt;&gt;"",COUNTA($B$3:$B25),"")</f>
        <v/>
      </c>
      <c r="B25" s="49"/>
      <c r="C25" s="11"/>
      <c r="D25" s="7"/>
      <c r="E25" s="7"/>
      <c r="F25" s="236"/>
      <c r="G25" s="7"/>
      <c r="H25" s="7"/>
      <c r="I25" s="8"/>
    </row>
    <row r="26" spans="1:9" ht="30" customHeight="1">
      <c r="A26" s="38" t="str">
        <f>IF($B26&lt;&gt;"",COUNTA($B$3:$B26),"")</f>
        <v/>
      </c>
      <c r="B26" s="49"/>
      <c r="C26" s="11"/>
      <c r="D26" s="7"/>
      <c r="E26" s="7"/>
      <c r="F26" s="236"/>
      <c r="G26" s="7"/>
      <c r="H26" s="7"/>
      <c r="I26" s="8"/>
    </row>
    <row r="27" spans="1:9" ht="30" customHeight="1">
      <c r="A27" s="38" t="str">
        <f>IF($B27&lt;&gt;"",COUNTA($B$3:$B27),"")</f>
        <v/>
      </c>
      <c r="B27" s="49"/>
      <c r="C27" s="11"/>
      <c r="D27" s="7"/>
      <c r="E27" s="7"/>
      <c r="F27" s="236"/>
      <c r="G27" s="7"/>
      <c r="H27" s="7"/>
      <c r="I27" s="8"/>
    </row>
    <row r="28" spans="1:9" ht="30" customHeight="1">
      <c r="A28" s="38" t="str">
        <f>IF($B28&lt;&gt;"",COUNTA($B$3:$B28),"")</f>
        <v/>
      </c>
      <c r="B28" s="49"/>
      <c r="C28" s="11"/>
      <c r="D28" s="7"/>
      <c r="E28" s="7"/>
      <c r="F28" s="236"/>
      <c r="G28" s="7"/>
      <c r="H28" s="7"/>
      <c r="I28" s="8"/>
    </row>
    <row r="29" spans="1:9" ht="30" customHeight="1">
      <c r="A29" s="38" t="str">
        <f>IF($B29&lt;&gt;"",COUNTA($B$3:$B29),"")</f>
        <v/>
      </c>
      <c r="B29" s="49"/>
      <c r="C29" s="11"/>
      <c r="D29" s="7"/>
      <c r="E29" s="7"/>
      <c r="F29" s="236"/>
      <c r="G29" s="7"/>
      <c r="H29" s="7"/>
      <c r="I29" s="8"/>
    </row>
    <row r="30" spans="1:9" ht="30" customHeight="1">
      <c r="A30" s="38" t="str">
        <f>IF($B30&lt;&gt;"",COUNTA($B$3:$B30),"")</f>
        <v/>
      </c>
      <c r="B30" s="49"/>
      <c r="C30" s="11"/>
      <c r="D30" s="7"/>
      <c r="E30" s="7"/>
      <c r="F30" s="236"/>
      <c r="G30" s="7"/>
      <c r="H30" s="7"/>
      <c r="I30" s="8"/>
    </row>
    <row r="31" spans="1:9" ht="30" customHeight="1">
      <c r="A31" s="38" t="str">
        <f>IF($B31&lt;&gt;"",COUNTA($B$3:$B31),"")</f>
        <v/>
      </c>
      <c r="B31" s="49"/>
      <c r="C31" s="11"/>
      <c r="D31" s="7"/>
      <c r="E31" s="7"/>
      <c r="F31" s="236"/>
      <c r="G31" s="7"/>
      <c r="H31" s="7"/>
      <c r="I31" s="8"/>
    </row>
    <row r="32" spans="1:9" ht="30" customHeight="1">
      <c r="A32" s="38" t="str">
        <f>IF($B32&lt;&gt;"",COUNTA($B$3:$B32),"")</f>
        <v/>
      </c>
      <c r="B32" s="49"/>
      <c r="C32" s="11"/>
      <c r="D32" s="7"/>
      <c r="E32" s="7"/>
      <c r="F32" s="236"/>
      <c r="G32" s="7"/>
      <c r="H32" s="7"/>
      <c r="I32" s="8"/>
    </row>
    <row r="33" spans="1:9" ht="30" customHeight="1">
      <c r="A33" s="38" t="str">
        <f>IF($B33&lt;&gt;"",COUNTA($B$3:$B33),"")</f>
        <v/>
      </c>
      <c r="B33" s="49"/>
      <c r="C33" s="11"/>
      <c r="D33" s="7"/>
      <c r="E33" s="7"/>
      <c r="F33" s="236"/>
      <c r="G33" s="7"/>
      <c r="H33" s="7"/>
      <c r="I33" s="8"/>
    </row>
    <row r="34" spans="1:9" ht="30" customHeight="1">
      <c r="A34" s="38" t="str">
        <f>IF($B34&lt;&gt;"",COUNTA($B$3:$B34),"")</f>
        <v/>
      </c>
      <c r="B34" s="49"/>
      <c r="C34" s="11"/>
      <c r="D34" s="7"/>
      <c r="E34" s="7"/>
      <c r="F34" s="236"/>
      <c r="G34" s="7"/>
      <c r="H34" s="7"/>
      <c r="I34" s="8"/>
    </row>
    <row r="35" spans="1:9" ht="30" customHeight="1">
      <c r="A35" s="38" t="str">
        <f>IF($B35&lt;&gt;"",COUNTA($B$3:$B35),"")</f>
        <v/>
      </c>
      <c r="B35" s="49"/>
      <c r="C35" s="11"/>
      <c r="D35" s="7"/>
      <c r="E35" s="7"/>
      <c r="F35" s="236"/>
      <c r="G35" s="7"/>
      <c r="H35" s="7"/>
      <c r="I35" s="8"/>
    </row>
    <row r="36" spans="1:9" ht="30" customHeight="1">
      <c r="A36" s="38" t="str">
        <f>IF($B36&lt;&gt;"",COUNTA($B$3:$B36),"")</f>
        <v/>
      </c>
      <c r="B36" s="49"/>
      <c r="C36" s="11"/>
      <c r="D36" s="7"/>
      <c r="E36" s="7"/>
      <c r="F36" s="236"/>
      <c r="G36" s="7"/>
      <c r="H36" s="7"/>
      <c r="I36" s="8"/>
    </row>
    <row r="37" spans="1:9" ht="30" customHeight="1">
      <c r="A37" s="38" t="str">
        <f>IF($B37&lt;&gt;"",COUNTA($B$3:$B37),"")</f>
        <v/>
      </c>
      <c r="B37" s="49"/>
      <c r="C37" s="11"/>
      <c r="D37" s="7"/>
      <c r="E37" s="7"/>
      <c r="F37" s="236"/>
      <c r="G37" s="7"/>
      <c r="H37" s="7"/>
      <c r="I37" s="8"/>
    </row>
    <row r="38" spans="1:9" ht="30" customHeight="1">
      <c r="A38" s="38" t="str">
        <f>IF($B38&lt;&gt;"",COUNTA($B$3:$B38),"")</f>
        <v/>
      </c>
      <c r="B38" s="49"/>
      <c r="C38" s="11"/>
      <c r="D38" s="7"/>
      <c r="E38" s="7"/>
      <c r="F38" s="236"/>
      <c r="G38" s="7"/>
      <c r="H38" s="7"/>
      <c r="I38" s="8"/>
    </row>
    <row r="39" spans="1:9" ht="30" customHeight="1">
      <c r="A39" s="38" t="str">
        <f>IF($B39&lt;&gt;"",COUNTA($B$3:$B39),"")</f>
        <v/>
      </c>
      <c r="B39" s="49"/>
      <c r="C39" s="11"/>
      <c r="D39" s="7"/>
      <c r="E39" s="7"/>
      <c r="F39" s="236"/>
      <c r="G39" s="7"/>
      <c r="H39" s="7"/>
      <c r="I39" s="8"/>
    </row>
    <row r="40" spans="1:9" ht="30" customHeight="1">
      <c r="A40" s="38" t="str">
        <f>IF($B40&lt;&gt;"",COUNTA($B$3:$B40),"")</f>
        <v/>
      </c>
      <c r="B40" s="49"/>
      <c r="C40" s="11"/>
      <c r="D40" s="7"/>
      <c r="E40" s="7"/>
      <c r="F40" s="236"/>
      <c r="G40" s="7"/>
      <c r="H40" s="7"/>
      <c r="I40" s="8"/>
    </row>
    <row r="41" spans="1:9" ht="30" customHeight="1">
      <c r="A41" s="38" t="str">
        <f>IF($B41&lt;&gt;"",COUNTA($B$3:$B41),"")</f>
        <v/>
      </c>
      <c r="B41" s="49"/>
      <c r="C41" s="11"/>
      <c r="D41" s="7"/>
      <c r="E41" s="7"/>
      <c r="F41" s="236"/>
      <c r="G41" s="7"/>
      <c r="H41" s="7"/>
      <c r="I41" s="8"/>
    </row>
    <row r="42" spans="1:9" ht="30" customHeight="1">
      <c r="A42" s="38" t="str">
        <f>IF($B42&lt;&gt;"",COUNTA($B$3:$B42),"")</f>
        <v/>
      </c>
      <c r="B42" s="49"/>
      <c r="C42" s="11"/>
      <c r="D42" s="7"/>
      <c r="E42" s="7"/>
      <c r="F42" s="236"/>
      <c r="G42" s="7"/>
      <c r="H42" s="7"/>
      <c r="I42" s="8"/>
    </row>
    <row r="43" spans="1:9" ht="30" customHeight="1">
      <c r="A43" s="38" t="str">
        <f>IF($B43&lt;&gt;"",COUNTA($B$3:$B43),"")</f>
        <v/>
      </c>
      <c r="B43" s="49"/>
      <c r="C43" s="11"/>
      <c r="D43" s="7"/>
      <c r="E43" s="7"/>
      <c r="F43" s="236"/>
      <c r="G43" s="7"/>
      <c r="H43" s="7"/>
      <c r="I43" s="8"/>
    </row>
    <row r="44" spans="1:9" ht="30" customHeight="1">
      <c r="A44" s="38" t="str">
        <f>IF($B44&lt;&gt;"",COUNTA($B$3:$B44),"")</f>
        <v/>
      </c>
      <c r="B44" s="49"/>
      <c r="C44" s="11"/>
      <c r="D44" s="7"/>
      <c r="E44" s="7"/>
      <c r="F44" s="236"/>
      <c r="G44" s="7"/>
      <c r="H44" s="7"/>
      <c r="I44" s="8"/>
    </row>
    <row r="45" spans="1:9" ht="30" customHeight="1">
      <c r="A45" s="38" t="str">
        <f>IF($B45&lt;&gt;"",COUNTA($B$3:$B45),"")</f>
        <v/>
      </c>
      <c r="B45" s="49"/>
      <c r="C45" s="11"/>
      <c r="D45" s="7"/>
      <c r="E45" s="7"/>
      <c r="F45" s="236"/>
      <c r="G45" s="7"/>
      <c r="H45" s="7"/>
      <c r="I45" s="8"/>
    </row>
    <row r="46" spans="1:9" ht="30" customHeight="1">
      <c r="A46" s="38" t="str">
        <f>IF($B46&lt;&gt;"",COUNTA($B$3:$B46),"")</f>
        <v/>
      </c>
      <c r="B46" s="49"/>
      <c r="C46" s="11"/>
      <c r="D46" s="7"/>
      <c r="E46" s="7"/>
      <c r="F46" s="236"/>
      <c r="G46" s="7"/>
      <c r="H46" s="7"/>
      <c r="I46" s="8"/>
    </row>
    <row r="47" spans="1:9" ht="30" customHeight="1">
      <c r="A47" s="38" t="str">
        <f>IF($B47&lt;&gt;"",COUNTA($B$3:$B47),"")</f>
        <v/>
      </c>
      <c r="B47" s="49"/>
      <c r="C47" s="11"/>
      <c r="D47" s="7"/>
      <c r="E47" s="7"/>
      <c r="F47" s="236"/>
      <c r="G47" s="7"/>
      <c r="H47" s="7"/>
      <c r="I47" s="8"/>
    </row>
    <row r="48" spans="1:9" ht="30" customHeight="1">
      <c r="A48" s="38" t="str">
        <f>IF($B48&lt;&gt;"",COUNTA($B$3:$B48),"")</f>
        <v/>
      </c>
      <c r="B48" s="49"/>
      <c r="C48" s="11"/>
      <c r="D48" s="7"/>
      <c r="E48" s="7"/>
      <c r="F48" s="236"/>
      <c r="G48" s="7"/>
      <c r="H48" s="7"/>
      <c r="I48" s="8"/>
    </row>
    <row r="49" spans="1:9" ht="30" customHeight="1">
      <c r="A49" s="38" t="str">
        <f>IF($B49&lt;&gt;"",COUNTA($B$3:$B49),"")</f>
        <v/>
      </c>
      <c r="B49" s="49"/>
      <c r="C49" s="11"/>
      <c r="D49" s="7"/>
      <c r="E49" s="7"/>
      <c r="F49" s="236"/>
      <c r="G49" s="7"/>
      <c r="H49" s="7"/>
      <c r="I49" s="8"/>
    </row>
    <row r="50" spans="1:9" ht="30" customHeight="1">
      <c r="A50" s="38" t="str">
        <f>IF($B50&lt;&gt;"",COUNTA($B$3:$B50),"")</f>
        <v/>
      </c>
      <c r="B50" s="49"/>
      <c r="C50" s="11"/>
      <c r="D50" s="7"/>
      <c r="E50" s="7"/>
      <c r="F50" s="236"/>
      <c r="G50" s="7"/>
      <c r="H50" s="7"/>
      <c r="I50" s="8"/>
    </row>
    <row r="51" spans="1:9" ht="30" customHeight="1">
      <c r="A51" s="38" t="str">
        <f>IF($B51&lt;&gt;"",COUNTA($B$3:$B51),"")</f>
        <v/>
      </c>
      <c r="B51" s="49"/>
      <c r="C51" s="11"/>
      <c r="D51" s="7"/>
      <c r="E51" s="7"/>
      <c r="F51" s="236"/>
      <c r="G51" s="7"/>
      <c r="H51" s="7"/>
      <c r="I51" s="8"/>
    </row>
    <row r="52" spans="1:9" ht="30" customHeight="1">
      <c r="A52" s="38" t="str">
        <f>IF($B52&lt;&gt;"",COUNTA($B$3:$B52),"")</f>
        <v/>
      </c>
      <c r="B52" s="49"/>
      <c r="C52" s="11"/>
      <c r="D52" s="7"/>
      <c r="E52" s="7"/>
      <c r="F52" s="236"/>
      <c r="G52" s="7"/>
      <c r="H52" s="7"/>
      <c r="I52" s="8"/>
    </row>
    <row r="53" spans="1:9" ht="30" customHeight="1">
      <c r="A53" s="38" t="str">
        <f>IF($B53&lt;&gt;"",COUNTA($B$3:$B53),"")</f>
        <v/>
      </c>
      <c r="B53" s="49"/>
      <c r="C53" s="11"/>
      <c r="D53" s="7"/>
      <c r="E53" s="7"/>
      <c r="F53" s="236"/>
      <c r="G53" s="7"/>
      <c r="H53" s="7"/>
      <c r="I53" s="8"/>
    </row>
    <row r="54" spans="1:9" ht="30" customHeight="1">
      <c r="A54" s="38" t="str">
        <f>IF($B54&lt;&gt;"",COUNTA($B$3:$B54),"")</f>
        <v/>
      </c>
      <c r="B54" s="49"/>
      <c r="C54" s="11"/>
      <c r="D54" s="7"/>
      <c r="E54" s="7"/>
      <c r="F54" s="236"/>
      <c r="G54" s="7"/>
      <c r="H54" s="7"/>
      <c r="I54" s="8"/>
    </row>
    <row r="55" spans="1:9" ht="30" customHeight="1">
      <c r="A55" s="38" t="str">
        <f>IF($B55&lt;&gt;"",COUNTA($B$3:$B55),"")</f>
        <v/>
      </c>
      <c r="B55" s="49"/>
      <c r="C55" s="11"/>
      <c r="D55" s="7"/>
      <c r="E55" s="7"/>
      <c r="F55" s="236"/>
      <c r="G55" s="7"/>
      <c r="H55" s="7"/>
      <c r="I55" s="8"/>
    </row>
    <row r="56" spans="1:9" ht="30" customHeight="1">
      <c r="A56" s="38" t="str">
        <f>IF($B56&lt;&gt;"",COUNTA($B$3:$B56),"")</f>
        <v/>
      </c>
      <c r="B56" s="49"/>
      <c r="C56" s="11"/>
      <c r="D56" s="7"/>
      <c r="E56" s="7"/>
      <c r="F56" s="236"/>
      <c r="G56" s="7"/>
      <c r="H56" s="7"/>
      <c r="I56" s="8"/>
    </row>
    <row r="57" spans="1:9" ht="30" customHeight="1">
      <c r="A57" s="38" t="str">
        <f>IF($B57&lt;&gt;"",COUNTA($B$3:$B57),"")</f>
        <v/>
      </c>
      <c r="B57" s="49"/>
      <c r="C57" s="11"/>
      <c r="D57" s="7"/>
      <c r="E57" s="7"/>
      <c r="F57" s="236"/>
      <c r="G57" s="7"/>
      <c r="H57" s="7"/>
      <c r="I57" s="8"/>
    </row>
    <row r="58" spans="1:9" ht="30" customHeight="1">
      <c r="A58" s="38" t="str">
        <f>IF($B58&lt;&gt;"",COUNTA($B$3:$B58),"")</f>
        <v/>
      </c>
      <c r="B58" s="49"/>
      <c r="C58" s="11"/>
      <c r="D58" s="7"/>
      <c r="E58" s="7"/>
      <c r="F58" s="236"/>
      <c r="G58" s="7"/>
      <c r="H58" s="7"/>
      <c r="I58" s="8"/>
    </row>
    <row r="59" spans="1:9" ht="30" customHeight="1">
      <c r="A59" s="38" t="str">
        <f>IF($B59&lt;&gt;"",COUNTA($B$3:$B59),"")</f>
        <v/>
      </c>
      <c r="B59" s="49"/>
      <c r="C59" s="11"/>
      <c r="D59" s="7"/>
      <c r="E59" s="7"/>
      <c r="F59" s="236"/>
      <c r="G59" s="7"/>
      <c r="H59" s="7"/>
      <c r="I59" s="8"/>
    </row>
    <row r="60" spans="1:9" ht="30" customHeight="1">
      <c r="A60" s="38" t="str">
        <f>IF($B60&lt;&gt;"",COUNTA($B$3:$B60),"")</f>
        <v/>
      </c>
      <c r="B60" s="49"/>
      <c r="C60" s="11"/>
      <c r="D60" s="7"/>
      <c r="E60" s="7"/>
      <c r="F60" s="236"/>
      <c r="G60" s="7"/>
      <c r="H60" s="7"/>
      <c r="I60" s="8"/>
    </row>
    <row r="61" spans="1:9" ht="30" customHeight="1">
      <c r="A61" s="38" t="str">
        <f>IF($B61&lt;&gt;"",COUNTA($B$3:$B61),"")</f>
        <v/>
      </c>
      <c r="B61" s="49"/>
      <c r="C61" s="11"/>
      <c r="D61" s="7"/>
      <c r="E61" s="7"/>
      <c r="F61" s="236"/>
      <c r="G61" s="7"/>
      <c r="H61" s="7"/>
      <c r="I61" s="8"/>
    </row>
    <row r="62" spans="1:9" ht="30" customHeight="1">
      <c r="A62" s="38" t="str">
        <f>IF($B62&lt;&gt;"",COUNTA($B$3:$B62),"")</f>
        <v/>
      </c>
      <c r="B62" s="49"/>
      <c r="C62" s="11"/>
      <c r="D62" s="7"/>
      <c r="E62" s="7"/>
      <c r="F62" s="236"/>
      <c r="G62" s="7"/>
      <c r="H62" s="7"/>
      <c r="I62" s="8"/>
    </row>
    <row r="63" spans="1:9" ht="30" customHeight="1">
      <c r="A63" s="38" t="str">
        <f>IF($B63&lt;&gt;"",COUNTA($B$3:$B63),"")</f>
        <v/>
      </c>
      <c r="B63" s="49"/>
      <c r="C63" s="11"/>
      <c r="D63" s="7"/>
      <c r="E63" s="7"/>
      <c r="F63" s="236"/>
      <c r="G63" s="7"/>
      <c r="H63" s="7"/>
      <c r="I63" s="8"/>
    </row>
    <row r="64" spans="1:9" ht="30" customHeight="1">
      <c r="A64" s="38" t="str">
        <f>IF($B64&lt;&gt;"",COUNTA($B$3:$B64),"")</f>
        <v/>
      </c>
      <c r="B64" s="49"/>
      <c r="C64" s="11"/>
      <c r="D64" s="7"/>
      <c r="E64" s="7"/>
      <c r="F64" s="236"/>
      <c r="G64" s="7"/>
      <c r="H64" s="7"/>
      <c r="I64" s="8"/>
    </row>
    <row r="65" spans="1:9" ht="30" customHeight="1">
      <c r="A65" s="38" t="str">
        <f>IF($B65&lt;&gt;"",COUNTA($B$3:$B65),"")</f>
        <v/>
      </c>
      <c r="B65" s="49"/>
      <c r="C65" s="11"/>
      <c r="D65" s="7"/>
      <c r="E65" s="7"/>
      <c r="F65" s="236"/>
      <c r="G65" s="7"/>
      <c r="H65" s="7"/>
      <c r="I65" s="8"/>
    </row>
    <row r="66" spans="1:9" ht="30" customHeight="1">
      <c r="A66" s="38" t="str">
        <f>IF($B66&lt;&gt;"",COUNTA($B$3:$B66),"")</f>
        <v/>
      </c>
      <c r="B66" s="49"/>
      <c r="C66" s="11"/>
      <c r="D66" s="7"/>
      <c r="E66" s="7"/>
      <c r="F66" s="236"/>
      <c r="G66" s="7"/>
      <c r="H66" s="7"/>
      <c r="I66" s="8"/>
    </row>
    <row r="67" spans="1:9" ht="30" customHeight="1">
      <c r="A67" s="38" t="str">
        <f>IF($B67&lt;&gt;"",COUNTA($B$3:$B67),"")</f>
        <v/>
      </c>
      <c r="B67" s="49"/>
      <c r="C67" s="11"/>
      <c r="D67" s="7"/>
      <c r="E67" s="7"/>
      <c r="F67" s="236"/>
      <c r="G67" s="7"/>
      <c r="H67" s="7"/>
      <c r="I67" s="8"/>
    </row>
    <row r="68" spans="1:9" ht="30" customHeight="1">
      <c r="A68" s="38" t="str">
        <f>IF($B68&lt;&gt;"",COUNTA($B$3:$B68),"")</f>
        <v/>
      </c>
      <c r="B68" s="49"/>
      <c r="C68" s="11"/>
      <c r="D68" s="7"/>
      <c r="E68" s="7"/>
      <c r="F68" s="236"/>
      <c r="G68" s="7"/>
      <c r="H68" s="7"/>
      <c r="I68" s="8"/>
    </row>
    <row r="69" spans="1:9" ht="30" customHeight="1">
      <c r="A69" s="38" t="str">
        <f>IF($B69&lt;&gt;"",COUNTA($B$3:$B69),"")</f>
        <v/>
      </c>
      <c r="B69" s="49"/>
      <c r="C69" s="11"/>
      <c r="D69" s="7"/>
      <c r="E69" s="7"/>
      <c r="F69" s="236"/>
      <c r="G69" s="7"/>
      <c r="H69" s="7"/>
      <c r="I69" s="8"/>
    </row>
    <row r="70" spans="1:9" ht="30" customHeight="1">
      <c r="A70" s="38" t="str">
        <f>IF($B70&lt;&gt;"",COUNTA($B$3:$B70),"")</f>
        <v/>
      </c>
      <c r="B70" s="49"/>
      <c r="C70" s="11"/>
      <c r="D70" s="7"/>
      <c r="E70" s="7"/>
      <c r="F70" s="236"/>
      <c r="G70" s="7"/>
      <c r="H70" s="7"/>
      <c r="I70" s="8"/>
    </row>
    <row r="71" spans="1:9" ht="30" customHeight="1">
      <c r="A71" s="38" t="str">
        <f>IF($B71&lt;&gt;"",COUNTA($B$3:$B71),"")</f>
        <v/>
      </c>
      <c r="B71" s="49"/>
      <c r="C71" s="11"/>
      <c r="D71" s="7"/>
      <c r="E71" s="7"/>
      <c r="F71" s="236"/>
      <c r="G71" s="7"/>
      <c r="H71" s="7"/>
      <c r="I71" s="8"/>
    </row>
    <row r="72" spans="1:9" ht="30" customHeight="1">
      <c r="A72" s="38" t="str">
        <f>IF($B72&lt;&gt;"",COUNTA($B$3:$B72),"")</f>
        <v/>
      </c>
      <c r="B72" s="49"/>
      <c r="C72" s="11"/>
      <c r="D72" s="7"/>
      <c r="E72" s="7"/>
      <c r="F72" s="236"/>
      <c r="G72" s="7"/>
      <c r="H72" s="7"/>
      <c r="I72" s="8"/>
    </row>
    <row r="73" spans="1:9" ht="30" customHeight="1">
      <c r="A73" s="38" t="str">
        <f>IF($B73&lt;&gt;"",COUNTA($B$3:$B73),"")</f>
        <v/>
      </c>
      <c r="B73" s="49"/>
      <c r="C73" s="11"/>
      <c r="D73" s="7"/>
      <c r="E73" s="7"/>
      <c r="F73" s="236"/>
      <c r="G73" s="7"/>
      <c r="H73" s="7"/>
      <c r="I73" s="8"/>
    </row>
    <row r="74" spans="1:9" ht="30" customHeight="1">
      <c r="A74" s="38" t="str">
        <f>IF($B74&lt;&gt;"",COUNTA($B$3:$B74),"")</f>
        <v/>
      </c>
      <c r="B74" s="49"/>
      <c r="C74" s="11"/>
      <c r="D74" s="7"/>
      <c r="E74" s="7"/>
      <c r="F74" s="236"/>
      <c r="G74" s="7"/>
      <c r="H74" s="7"/>
      <c r="I74" s="8"/>
    </row>
    <row r="75" spans="1:9" ht="30" customHeight="1">
      <c r="A75" s="38" t="str">
        <f>IF($B75&lt;&gt;"",COUNTA($B$3:$B75),"")</f>
        <v/>
      </c>
      <c r="B75" s="49"/>
      <c r="C75" s="11"/>
      <c r="D75" s="7"/>
      <c r="E75" s="7"/>
      <c r="F75" s="236"/>
      <c r="G75" s="7"/>
      <c r="H75" s="7"/>
      <c r="I75" s="8"/>
    </row>
    <row r="76" spans="1:9" ht="30" customHeight="1">
      <c r="A76" s="38" t="str">
        <f>IF($B76&lt;&gt;"",COUNTA($B$3:$B76),"")</f>
        <v/>
      </c>
      <c r="B76" s="49"/>
      <c r="C76" s="11"/>
      <c r="D76" s="7"/>
      <c r="E76" s="7"/>
      <c r="F76" s="236"/>
      <c r="G76" s="7"/>
      <c r="H76" s="7"/>
      <c r="I76" s="8"/>
    </row>
    <row r="77" spans="1:9" ht="30" customHeight="1">
      <c r="A77" s="38" t="str">
        <f>IF($B77&lt;&gt;"",COUNTA($B$3:$B77),"")</f>
        <v/>
      </c>
      <c r="B77" s="49"/>
      <c r="C77" s="11"/>
      <c r="D77" s="7"/>
      <c r="E77" s="7"/>
      <c r="F77" s="236"/>
      <c r="G77" s="7"/>
      <c r="H77" s="7"/>
      <c r="I77" s="8"/>
    </row>
    <row r="78" spans="1:9" ht="30" customHeight="1">
      <c r="A78" s="38" t="str">
        <f>IF($B78&lt;&gt;"",COUNTA($B$3:$B78),"")</f>
        <v/>
      </c>
      <c r="B78" s="49"/>
      <c r="C78" s="11"/>
      <c r="D78" s="7"/>
      <c r="E78" s="7"/>
      <c r="F78" s="236"/>
      <c r="G78" s="7"/>
      <c r="H78" s="7"/>
      <c r="I78" s="8"/>
    </row>
    <row r="79" spans="1:9" ht="30" customHeight="1">
      <c r="A79" s="38" t="str">
        <f>IF($B79&lt;&gt;"",COUNTA($B$3:$B79),"")</f>
        <v/>
      </c>
      <c r="B79" s="49"/>
      <c r="C79" s="11"/>
      <c r="D79" s="7"/>
      <c r="E79" s="7"/>
      <c r="F79" s="236"/>
      <c r="G79" s="7"/>
      <c r="H79" s="7"/>
      <c r="I79" s="8"/>
    </row>
    <row r="80" spans="1:9" ht="30" customHeight="1">
      <c r="A80" s="38" t="str">
        <f>IF($B80&lt;&gt;"",COUNTA($B$3:$B80),"")</f>
        <v/>
      </c>
      <c r="B80" s="49"/>
      <c r="C80" s="11"/>
      <c r="D80" s="7"/>
      <c r="E80" s="7"/>
      <c r="F80" s="236"/>
      <c r="G80" s="7"/>
      <c r="H80" s="7"/>
      <c r="I80" s="8"/>
    </row>
    <row r="81" spans="1:9" ht="30" customHeight="1">
      <c r="A81" s="38" t="str">
        <f>IF($B81&lt;&gt;"",COUNTA($B$3:$B81),"")</f>
        <v/>
      </c>
      <c r="B81" s="49"/>
      <c r="C81" s="11"/>
      <c r="D81" s="7"/>
      <c r="E81" s="7"/>
      <c r="F81" s="236"/>
      <c r="G81" s="7"/>
      <c r="H81" s="7"/>
      <c r="I81" s="8"/>
    </row>
    <row r="82" spans="1:9" ht="30" customHeight="1">
      <c r="A82" s="38" t="str">
        <f>IF($B82&lt;&gt;"",COUNTA($B$3:$B82),"")</f>
        <v/>
      </c>
      <c r="B82" s="49"/>
      <c r="C82" s="11"/>
      <c r="D82" s="7"/>
      <c r="E82" s="7"/>
      <c r="F82" s="236"/>
      <c r="G82" s="7"/>
      <c r="H82" s="7"/>
      <c r="I82" s="8"/>
    </row>
    <row r="83" spans="1:9" ht="30" customHeight="1">
      <c r="A83" s="38" t="str">
        <f>IF($B83&lt;&gt;"",COUNTA($B$3:$B83),"")</f>
        <v/>
      </c>
      <c r="B83" s="49"/>
      <c r="C83" s="11"/>
      <c r="D83" s="7"/>
      <c r="E83" s="7"/>
      <c r="F83" s="236"/>
      <c r="G83" s="7"/>
      <c r="H83" s="7"/>
      <c r="I83" s="8"/>
    </row>
    <row r="84" spans="1:9" ht="30" customHeight="1">
      <c r="A84" s="38" t="str">
        <f>IF($B84&lt;&gt;"",COUNTA($B$3:$B84),"")</f>
        <v/>
      </c>
      <c r="B84" s="49"/>
      <c r="C84" s="11"/>
      <c r="D84" s="7"/>
      <c r="E84" s="7"/>
      <c r="F84" s="236"/>
      <c r="G84" s="7"/>
      <c r="H84" s="7"/>
      <c r="I84" s="8"/>
    </row>
    <row r="85" spans="1:9" ht="30" customHeight="1">
      <c r="A85" s="38" t="str">
        <f>IF($B85&lt;&gt;"",COUNTA($B$3:$B85),"")</f>
        <v/>
      </c>
      <c r="B85" s="49"/>
      <c r="C85" s="11"/>
      <c r="D85" s="7"/>
      <c r="E85" s="7"/>
      <c r="F85" s="236"/>
      <c r="G85" s="7"/>
      <c r="H85" s="7"/>
      <c r="I85" s="8"/>
    </row>
    <row r="86" spans="1:9" ht="30" customHeight="1">
      <c r="A86" s="38" t="str">
        <f>IF($B86&lt;&gt;"",COUNTA($B$3:$B86),"")</f>
        <v/>
      </c>
      <c r="B86" s="49"/>
      <c r="C86" s="11"/>
      <c r="D86" s="7"/>
      <c r="E86" s="7"/>
      <c r="F86" s="236"/>
      <c r="G86" s="7"/>
      <c r="H86" s="7"/>
      <c r="I86" s="8"/>
    </row>
    <row r="87" spans="1:9" ht="30" customHeight="1">
      <c r="A87" s="38" t="str">
        <f>IF($B87&lt;&gt;"",COUNTA($B$3:$B87),"")</f>
        <v/>
      </c>
      <c r="B87" s="49"/>
      <c r="C87" s="11"/>
      <c r="D87" s="7"/>
      <c r="E87" s="7"/>
      <c r="F87" s="236"/>
      <c r="G87" s="7"/>
      <c r="H87" s="7"/>
      <c r="I87" s="8"/>
    </row>
    <row r="88" spans="1:9" ht="30" customHeight="1">
      <c r="A88" s="38" t="str">
        <f>IF($B88&lt;&gt;"",COUNTA($B$3:$B88),"")</f>
        <v/>
      </c>
      <c r="B88" s="49"/>
      <c r="C88" s="11"/>
      <c r="D88" s="7"/>
      <c r="E88" s="7"/>
      <c r="F88" s="236"/>
      <c r="G88" s="7"/>
      <c r="H88" s="7"/>
      <c r="I88" s="8"/>
    </row>
    <row r="89" spans="1:9" ht="30" customHeight="1">
      <c r="A89" s="38" t="str">
        <f>IF($B89&lt;&gt;"",COUNTA($B$3:$B89),"")</f>
        <v/>
      </c>
      <c r="B89" s="49"/>
      <c r="C89" s="11"/>
      <c r="D89" s="7"/>
      <c r="E89" s="7"/>
      <c r="F89" s="236"/>
      <c r="G89" s="7"/>
      <c r="H89" s="7"/>
      <c r="I89" s="8"/>
    </row>
    <row r="90" spans="1:9" ht="30" customHeight="1">
      <c r="A90" s="38" t="str">
        <f>IF($B90&lt;&gt;"",COUNTA($B$3:$B90),"")</f>
        <v/>
      </c>
      <c r="B90" s="49"/>
      <c r="C90" s="11"/>
      <c r="D90" s="7"/>
      <c r="E90" s="7"/>
      <c r="F90" s="236"/>
      <c r="G90" s="7"/>
      <c r="H90" s="7"/>
      <c r="I90" s="8"/>
    </row>
    <row r="91" spans="1:9" ht="30" customHeight="1">
      <c r="A91" s="38" t="str">
        <f>IF($B91&lt;&gt;"",COUNTA($B$3:$B91),"")</f>
        <v/>
      </c>
      <c r="B91" s="49"/>
      <c r="C91" s="11"/>
      <c r="D91" s="7"/>
      <c r="E91" s="7"/>
      <c r="F91" s="236"/>
      <c r="G91" s="7"/>
      <c r="H91" s="7"/>
      <c r="I91" s="8"/>
    </row>
    <row r="92" spans="1:9" ht="30" customHeight="1">
      <c r="A92" s="38" t="str">
        <f>IF($B92&lt;&gt;"",COUNTA($B$3:$B92),"")</f>
        <v/>
      </c>
      <c r="B92" s="49"/>
      <c r="C92" s="11"/>
      <c r="D92" s="7"/>
      <c r="E92" s="7"/>
      <c r="F92" s="236"/>
      <c r="G92" s="7"/>
      <c r="H92" s="7"/>
      <c r="I92" s="8"/>
    </row>
    <row r="93" spans="1:9" ht="30" customHeight="1">
      <c r="A93" s="38" t="str">
        <f>IF($B93&lt;&gt;"",COUNTA($B$3:$B93),"")</f>
        <v/>
      </c>
      <c r="B93" s="49"/>
      <c r="C93" s="11"/>
      <c r="D93" s="7"/>
      <c r="E93" s="7"/>
      <c r="F93" s="236"/>
      <c r="G93" s="7"/>
      <c r="H93" s="7"/>
      <c r="I93" s="8"/>
    </row>
    <row r="94" spans="1:9" ht="30" customHeight="1">
      <c r="A94" s="38" t="str">
        <f>IF($B94&lt;&gt;"",COUNTA($B$3:$B94),"")</f>
        <v/>
      </c>
      <c r="B94" s="49"/>
      <c r="C94" s="11"/>
      <c r="D94" s="7"/>
      <c r="E94" s="7"/>
      <c r="F94" s="236"/>
      <c r="G94" s="7"/>
      <c r="H94" s="7"/>
      <c r="I94" s="8"/>
    </row>
    <row r="95" spans="1:9" ht="30" customHeight="1">
      <c r="A95" s="38" t="str">
        <f>IF($B95&lt;&gt;"",COUNTA($B$3:$B95),"")</f>
        <v/>
      </c>
      <c r="B95" s="49"/>
      <c r="C95" s="11"/>
      <c r="D95" s="7"/>
      <c r="E95" s="7"/>
      <c r="F95" s="236"/>
      <c r="G95" s="7"/>
      <c r="H95" s="7"/>
      <c r="I95" s="8"/>
    </row>
    <row r="96" spans="1:9" ht="30" customHeight="1">
      <c r="A96" s="38" t="str">
        <f>IF($B96&lt;&gt;"",COUNTA($B$3:$B96),"")</f>
        <v/>
      </c>
      <c r="B96" s="49"/>
      <c r="C96" s="11"/>
      <c r="D96" s="7"/>
      <c r="E96" s="7"/>
      <c r="F96" s="236"/>
      <c r="G96" s="7"/>
      <c r="H96" s="7"/>
      <c r="I96" s="8"/>
    </row>
    <row r="97" spans="1:9" ht="30" customHeight="1">
      <c r="A97" s="38" t="str">
        <f>IF($B97&lt;&gt;"",COUNTA($B$3:$B97),"")</f>
        <v/>
      </c>
      <c r="B97" s="49"/>
      <c r="C97" s="11"/>
      <c r="D97" s="7"/>
      <c r="E97" s="7"/>
      <c r="F97" s="236"/>
      <c r="G97" s="7"/>
      <c r="H97" s="7"/>
      <c r="I97" s="8"/>
    </row>
    <row r="98" spans="1:9" ht="30" customHeight="1">
      <c r="A98" s="38" t="str">
        <f>IF($B98&lt;&gt;"",COUNTA($B$3:$B98),"")</f>
        <v/>
      </c>
      <c r="B98" s="49"/>
      <c r="C98" s="11"/>
      <c r="D98" s="7"/>
      <c r="E98" s="7"/>
      <c r="F98" s="236"/>
      <c r="G98" s="7"/>
      <c r="H98" s="7"/>
      <c r="I98" s="8"/>
    </row>
    <row r="99" spans="1:9" ht="30" customHeight="1">
      <c r="A99" s="38" t="str">
        <f>IF($B99&lt;&gt;"",COUNTA($B$3:$B99),"")</f>
        <v/>
      </c>
      <c r="B99" s="49"/>
      <c r="C99" s="11"/>
      <c r="D99" s="7"/>
      <c r="E99" s="7"/>
      <c r="F99" s="236"/>
      <c r="G99" s="7"/>
      <c r="H99" s="7"/>
      <c r="I99" s="8"/>
    </row>
    <row r="100" spans="1:9" ht="30" customHeight="1">
      <c r="A100" s="38" t="str">
        <f>IF($B100&lt;&gt;"",COUNTA($B$3:$B100),"")</f>
        <v/>
      </c>
      <c r="B100" s="49"/>
      <c r="C100" s="11"/>
      <c r="D100" s="7"/>
      <c r="E100" s="7"/>
      <c r="F100" s="236"/>
      <c r="G100" s="7"/>
      <c r="H100" s="7"/>
      <c r="I100" s="8"/>
    </row>
    <row r="101" spans="1:9" ht="30" customHeight="1">
      <c r="A101" s="38" t="str">
        <f>IF($B101&lt;&gt;"",COUNTA($B$3:$B101),"")</f>
        <v/>
      </c>
      <c r="B101" s="49"/>
      <c r="C101" s="11"/>
      <c r="D101" s="7"/>
      <c r="E101" s="7"/>
      <c r="F101" s="236"/>
      <c r="G101" s="7"/>
      <c r="H101" s="7"/>
      <c r="I101" s="8"/>
    </row>
    <row r="102" spans="1:9" ht="30" customHeight="1">
      <c r="A102" s="38" t="str">
        <f>IF($B102&lt;&gt;"",COUNTA($B$3:$B102),"")</f>
        <v/>
      </c>
      <c r="B102" s="49"/>
      <c r="C102" s="11"/>
      <c r="D102" s="7"/>
      <c r="E102" s="7"/>
      <c r="F102" s="236"/>
      <c r="G102" s="7"/>
      <c r="H102" s="7"/>
      <c r="I102" s="8"/>
    </row>
    <row r="103" spans="1:9" ht="30" customHeight="1">
      <c r="A103" s="38" t="str">
        <f>IF($B103&lt;&gt;"",COUNTA($B$3:$B103),"")</f>
        <v/>
      </c>
      <c r="B103" s="49"/>
      <c r="C103" s="11"/>
      <c r="D103" s="7"/>
      <c r="E103" s="7"/>
      <c r="F103" s="236"/>
      <c r="G103" s="7"/>
      <c r="H103" s="7"/>
      <c r="I103" s="8"/>
    </row>
    <row r="104" spans="1:9" ht="30" customHeight="1">
      <c r="A104" s="38" t="str">
        <f>IF($B104&lt;&gt;"",COUNTA($B$3:$B104),"")</f>
        <v/>
      </c>
      <c r="B104" s="49"/>
      <c r="C104" s="11"/>
      <c r="D104" s="7"/>
      <c r="E104" s="7"/>
      <c r="F104" s="236"/>
      <c r="G104" s="7"/>
      <c r="H104" s="7"/>
      <c r="I104" s="8"/>
    </row>
    <row r="105" spans="1:9" ht="30" customHeight="1">
      <c r="A105" s="38" t="str">
        <f>IF($B105&lt;&gt;"",COUNTA($B$3:$B105),"")</f>
        <v/>
      </c>
      <c r="B105" s="49"/>
      <c r="C105" s="11"/>
      <c r="D105" s="7"/>
      <c r="E105" s="7"/>
      <c r="F105" s="236"/>
      <c r="G105" s="7"/>
      <c r="H105" s="7"/>
      <c r="I105" s="8"/>
    </row>
    <row r="106" spans="1:9" ht="30" customHeight="1">
      <c r="A106" s="38" t="str">
        <f>IF($B106&lt;&gt;"",COUNTA($B$3:$B106),"")</f>
        <v/>
      </c>
      <c r="B106" s="49"/>
      <c r="C106" s="11"/>
      <c r="D106" s="7"/>
      <c r="E106" s="7"/>
      <c r="F106" s="236"/>
      <c r="G106" s="7"/>
      <c r="H106" s="7"/>
      <c r="I106" s="8"/>
    </row>
    <row r="107" spans="1:9" ht="30" customHeight="1">
      <c r="A107" s="38" t="str">
        <f>IF($B107&lt;&gt;"",COUNTA($B$3:$B107),"")</f>
        <v/>
      </c>
      <c r="B107" s="49"/>
      <c r="C107" s="11"/>
      <c r="D107" s="7"/>
      <c r="E107" s="7"/>
      <c r="F107" s="236"/>
      <c r="G107" s="7"/>
      <c r="H107" s="7"/>
      <c r="I107" s="8"/>
    </row>
    <row r="108" spans="1:9" ht="30" customHeight="1">
      <c r="A108" s="38" t="str">
        <f>IF($B108&lt;&gt;"",COUNTA($B$3:$B108),"")</f>
        <v/>
      </c>
      <c r="B108" s="49"/>
      <c r="C108" s="11"/>
      <c r="D108" s="7"/>
      <c r="E108" s="7"/>
      <c r="F108" s="236"/>
      <c r="G108" s="7"/>
      <c r="H108" s="7"/>
      <c r="I108" s="8"/>
    </row>
    <row r="109" spans="1:9" ht="30" customHeight="1">
      <c r="A109" s="38" t="str">
        <f>IF($B109&lt;&gt;"",COUNTA($B$3:$B109),"")</f>
        <v/>
      </c>
      <c r="B109" s="49"/>
      <c r="C109" s="11"/>
      <c r="D109" s="7"/>
      <c r="E109" s="7"/>
      <c r="F109" s="236"/>
      <c r="G109" s="7"/>
      <c r="H109" s="7"/>
      <c r="I109" s="8"/>
    </row>
    <row r="110" spans="1:9" ht="30" customHeight="1">
      <c r="A110" s="38" t="str">
        <f>IF($B110&lt;&gt;"",COUNTA($B$3:$B110),"")</f>
        <v/>
      </c>
      <c r="B110" s="49"/>
      <c r="C110" s="11"/>
      <c r="D110" s="7"/>
      <c r="E110" s="7"/>
      <c r="F110" s="236"/>
      <c r="G110" s="7"/>
      <c r="H110" s="7"/>
      <c r="I110" s="8"/>
    </row>
    <row r="111" spans="1:9" ht="30" customHeight="1">
      <c r="A111" s="38" t="str">
        <f>IF($B111&lt;&gt;"",COUNTA($B$3:$B111),"")</f>
        <v/>
      </c>
      <c r="B111" s="49"/>
      <c r="C111" s="11"/>
      <c r="D111" s="7"/>
      <c r="E111" s="7"/>
      <c r="F111" s="236"/>
      <c r="G111" s="7"/>
      <c r="H111" s="7"/>
      <c r="I111" s="8"/>
    </row>
    <row r="112" spans="1:9" ht="30" customHeight="1">
      <c r="A112" s="38" t="str">
        <f>IF($B112&lt;&gt;"",COUNTA($B$3:$B112),"")</f>
        <v/>
      </c>
      <c r="B112" s="49"/>
      <c r="C112" s="11"/>
      <c r="D112" s="7"/>
      <c r="E112" s="7"/>
      <c r="F112" s="236"/>
      <c r="G112" s="7"/>
      <c r="H112" s="7"/>
      <c r="I112" s="8"/>
    </row>
    <row r="113" spans="1:9" ht="30" customHeight="1">
      <c r="A113" s="38" t="str">
        <f>IF($B113&lt;&gt;"",COUNTA($B$3:$B113),"")</f>
        <v/>
      </c>
      <c r="B113" s="49"/>
      <c r="C113" s="11"/>
      <c r="D113" s="7"/>
      <c r="E113" s="7"/>
      <c r="F113" s="236"/>
      <c r="G113" s="7"/>
      <c r="H113" s="7"/>
      <c r="I113" s="8"/>
    </row>
    <row r="114" spans="1:9" ht="30" customHeight="1">
      <c r="A114" s="38" t="str">
        <f>IF($B114&lt;&gt;"",COUNTA($B$3:$B114),"")</f>
        <v/>
      </c>
      <c r="B114" s="49"/>
      <c r="C114" s="11"/>
      <c r="D114" s="7"/>
      <c r="E114" s="7"/>
      <c r="F114" s="236"/>
      <c r="G114" s="7"/>
      <c r="H114" s="7"/>
      <c r="I114" s="8"/>
    </row>
    <row r="115" spans="1:9" ht="30" customHeight="1">
      <c r="A115" s="38" t="str">
        <f>IF($B115&lt;&gt;"",COUNTA($B$3:$B115),"")</f>
        <v/>
      </c>
      <c r="B115" s="49"/>
      <c r="C115" s="11"/>
      <c r="D115" s="7"/>
      <c r="E115" s="7"/>
      <c r="F115" s="236"/>
      <c r="G115" s="7"/>
      <c r="H115" s="7"/>
      <c r="I115" s="8"/>
    </row>
    <row r="116" spans="1:9" ht="30" customHeight="1">
      <c r="A116" s="38" t="str">
        <f>IF($B116&lt;&gt;"",COUNTA($B$3:$B116),"")</f>
        <v/>
      </c>
      <c r="B116" s="49"/>
      <c r="C116" s="11"/>
      <c r="D116" s="7"/>
      <c r="E116" s="7"/>
      <c r="F116" s="236"/>
      <c r="G116" s="7"/>
      <c r="H116" s="7"/>
      <c r="I116" s="8"/>
    </row>
    <row r="117" spans="1:9" ht="30" customHeight="1">
      <c r="A117" s="38" t="str">
        <f>IF($B117&lt;&gt;"",COUNTA($B$3:$B117),"")</f>
        <v/>
      </c>
      <c r="B117" s="49"/>
      <c r="C117" s="11"/>
      <c r="D117" s="7"/>
      <c r="E117" s="7"/>
      <c r="F117" s="236"/>
      <c r="G117" s="7"/>
      <c r="H117" s="7"/>
      <c r="I117" s="8"/>
    </row>
    <row r="118" spans="1:9" ht="30" customHeight="1">
      <c r="A118" s="38" t="str">
        <f>IF($B118&lt;&gt;"",COUNTA($B$3:$B118),"")</f>
        <v/>
      </c>
      <c r="B118" s="49"/>
      <c r="C118" s="11"/>
      <c r="D118" s="7"/>
      <c r="E118" s="7"/>
      <c r="F118" s="236"/>
      <c r="G118" s="7"/>
      <c r="H118" s="7"/>
      <c r="I118" s="8"/>
    </row>
    <row r="119" spans="1:9" ht="30" customHeight="1">
      <c r="A119" s="38" t="str">
        <f>IF($B119&lt;&gt;"",COUNTA($B$3:$B119),"")</f>
        <v/>
      </c>
      <c r="B119" s="49"/>
      <c r="C119" s="11"/>
      <c r="D119" s="7"/>
      <c r="E119" s="7"/>
      <c r="F119" s="236"/>
      <c r="G119" s="7"/>
      <c r="H119" s="7"/>
      <c r="I119" s="8"/>
    </row>
    <row r="120" spans="1:9" ht="30" customHeight="1">
      <c r="A120" s="38" t="str">
        <f>IF($B120&lt;&gt;"",COUNTA($B$3:$B120),"")</f>
        <v/>
      </c>
      <c r="B120" s="49"/>
      <c r="C120" s="11"/>
      <c r="D120" s="7"/>
      <c r="E120" s="7"/>
      <c r="F120" s="236"/>
      <c r="G120" s="7"/>
      <c r="H120" s="7"/>
      <c r="I120" s="8"/>
    </row>
    <row r="121" spans="1:9" ht="30" customHeight="1">
      <c r="A121" s="38" t="str">
        <f>IF($B121&lt;&gt;"",COUNTA($B$3:$B121),"")</f>
        <v/>
      </c>
      <c r="B121" s="49"/>
      <c r="C121" s="11"/>
      <c r="D121" s="7"/>
      <c r="E121" s="7"/>
      <c r="F121" s="236"/>
      <c r="G121" s="7"/>
      <c r="H121" s="7"/>
      <c r="I121" s="8"/>
    </row>
    <row r="122" spans="1:9" ht="30" customHeight="1">
      <c r="A122" s="38" t="str">
        <f>IF($B122&lt;&gt;"",COUNTA($B$3:$B122),"")</f>
        <v/>
      </c>
      <c r="B122" s="49"/>
      <c r="C122" s="11"/>
      <c r="D122" s="7"/>
      <c r="E122" s="7"/>
      <c r="F122" s="236"/>
      <c r="G122" s="7"/>
      <c r="H122" s="7"/>
      <c r="I122" s="8"/>
    </row>
    <row r="123" spans="1:9" ht="30" customHeight="1">
      <c r="A123" s="38" t="str">
        <f>IF($B123&lt;&gt;"",COUNTA($B$3:$B123),"")</f>
        <v/>
      </c>
      <c r="B123" s="49"/>
      <c r="C123" s="11"/>
      <c r="D123" s="7"/>
      <c r="E123" s="7"/>
      <c r="F123" s="236"/>
      <c r="G123" s="7"/>
      <c r="H123" s="7"/>
      <c r="I123" s="8"/>
    </row>
    <row r="124" spans="1:9" ht="30" customHeight="1">
      <c r="A124" s="38" t="str">
        <f>IF($B124&lt;&gt;"",COUNTA($B$3:$B124),"")</f>
        <v/>
      </c>
      <c r="B124" s="49"/>
      <c r="C124" s="11"/>
      <c r="D124" s="7"/>
      <c r="E124" s="7"/>
      <c r="F124" s="236"/>
      <c r="G124" s="7"/>
      <c r="H124" s="7"/>
      <c r="I124" s="8"/>
    </row>
    <row r="125" spans="1:9" ht="30" customHeight="1">
      <c r="A125" s="38" t="str">
        <f>IF($B125&lt;&gt;"",COUNTA($B$3:$B125),"")</f>
        <v/>
      </c>
      <c r="B125" s="49"/>
      <c r="C125" s="11"/>
      <c r="D125" s="7"/>
      <c r="E125" s="7"/>
      <c r="F125" s="236"/>
      <c r="G125" s="7"/>
      <c r="H125" s="7"/>
      <c r="I125" s="8"/>
    </row>
    <row r="126" spans="1:9" ht="30" customHeight="1">
      <c r="A126" s="38" t="str">
        <f>IF($B126&lt;&gt;"",COUNTA($B$3:$B126),"")</f>
        <v/>
      </c>
      <c r="B126" s="49"/>
      <c r="C126" s="11"/>
      <c r="D126" s="7"/>
      <c r="E126" s="7"/>
      <c r="F126" s="236"/>
      <c r="G126" s="7"/>
      <c r="H126" s="7"/>
      <c r="I126" s="8"/>
    </row>
    <row r="127" spans="1:9" ht="30" customHeight="1">
      <c r="A127" s="38" t="str">
        <f>IF($B127&lt;&gt;"",COUNTA($B$3:$B127),"")</f>
        <v/>
      </c>
      <c r="B127" s="49"/>
      <c r="C127" s="11"/>
      <c r="D127" s="7"/>
      <c r="E127" s="7"/>
      <c r="F127" s="236"/>
      <c r="G127" s="7"/>
      <c r="H127" s="7"/>
      <c r="I127" s="8"/>
    </row>
    <row r="128" spans="1:9" ht="30" customHeight="1">
      <c r="A128" s="38" t="str">
        <f>IF($B128&lt;&gt;"",COUNTA($B$3:$B128),"")</f>
        <v/>
      </c>
      <c r="B128" s="49"/>
      <c r="C128" s="11"/>
      <c r="D128" s="7"/>
      <c r="E128" s="7"/>
      <c r="F128" s="236"/>
      <c r="G128" s="7"/>
      <c r="H128" s="7"/>
      <c r="I128" s="8"/>
    </row>
    <row r="129" spans="1:9" ht="30" customHeight="1">
      <c r="A129" s="38" t="str">
        <f>IF($B129&lt;&gt;"",COUNTA($B$3:$B129),"")</f>
        <v/>
      </c>
      <c r="B129" s="49"/>
      <c r="C129" s="11"/>
      <c r="D129" s="7"/>
      <c r="E129" s="7"/>
      <c r="F129" s="236"/>
      <c r="G129" s="7"/>
      <c r="H129" s="7"/>
      <c r="I129" s="8"/>
    </row>
    <row r="130" spans="1:9" ht="30" customHeight="1">
      <c r="A130" s="38" t="str">
        <f>IF($B130&lt;&gt;"",COUNTA($B$3:$B130),"")</f>
        <v/>
      </c>
      <c r="B130" s="49"/>
      <c r="C130" s="11"/>
      <c r="D130" s="7"/>
      <c r="E130" s="7"/>
      <c r="F130" s="236"/>
      <c r="G130" s="7"/>
      <c r="H130" s="7"/>
      <c r="I130" s="8"/>
    </row>
    <row r="131" spans="1:9" ht="30" customHeight="1">
      <c r="A131" s="38" t="str">
        <f>IF($B131&lt;&gt;"",COUNTA($B$3:$B131),"")</f>
        <v/>
      </c>
      <c r="B131" s="49"/>
      <c r="C131" s="11"/>
      <c r="D131" s="7"/>
      <c r="E131" s="7"/>
      <c r="F131" s="236"/>
      <c r="G131" s="7"/>
      <c r="H131" s="7"/>
      <c r="I131" s="8"/>
    </row>
    <row r="132" spans="1:9" ht="30" customHeight="1">
      <c r="A132" s="38" t="str">
        <f>IF($B132&lt;&gt;"",COUNTA($B$3:$B132),"")</f>
        <v/>
      </c>
      <c r="B132" s="49"/>
      <c r="C132" s="11"/>
      <c r="D132" s="7"/>
      <c r="E132" s="7"/>
      <c r="F132" s="236"/>
      <c r="G132" s="7"/>
      <c r="H132" s="7"/>
      <c r="I132" s="8"/>
    </row>
    <row r="133" spans="1:9" ht="30" customHeight="1">
      <c r="A133" s="38" t="str">
        <f>IF($B133&lt;&gt;"",COUNTA($B$3:$B133),"")</f>
        <v/>
      </c>
      <c r="B133" s="49"/>
      <c r="C133" s="11"/>
      <c r="D133" s="7"/>
      <c r="E133" s="7"/>
      <c r="F133" s="236"/>
      <c r="G133" s="7"/>
      <c r="H133" s="7"/>
      <c r="I133" s="8"/>
    </row>
    <row r="134" spans="1:9" ht="30" customHeight="1">
      <c r="A134" s="38" t="str">
        <f>IF($B134&lt;&gt;"",COUNTA($B$3:$B134),"")</f>
        <v/>
      </c>
      <c r="B134" s="49"/>
      <c r="C134" s="11"/>
      <c r="D134" s="7"/>
      <c r="E134" s="7"/>
      <c r="F134" s="236"/>
      <c r="G134" s="7"/>
      <c r="H134" s="7"/>
      <c r="I134" s="8"/>
    </row>
    <row r="135" spans="1:9" ht="30" customHeight="1">
      <c r="A135" s="38" t="str">
        <f>IF($B135&lt;&gt;"",COUNTA($B$3:$B135),"")</f>
        <v/>
      </c>
      <c r="B135" s="49"/>
      <c r="C135" s="11"/>
      <c r="D135" s="7"/>
      <c r="E135" s="7"/>
      <c r="F135" s="236"/>
      <c r="G135" s="7"/>
      <c r="H135" s="7"/>
      <c r="I135" s="8"/>
    </row>
    <row r="136" spans="1:9" ht="30" customHeight="1">
      <c r="A136" s="38" t="str">
        <f>IF($B136&lt;&gt;"",COUNTA($B$3:$B136),"")</f>
        <v/>
      </c>
      <c r="B136" s="49"/>
      <c r="C136" s="11"/>
      <c r="D136" s="7"/>
      <c r="E136" s="7"/>
      <c r="F136" s="236"/>
      <c r="G136" s="7"/>
      <c r="H136" s="7"/>
      <c r="I136" s="8"/>
    </row>
    <row r="137" spans="1:9" ht="30" customHeight="1">
      <c r="A137" s="38" t="str">
        <f>IF($B137&lt;&gt;"",COUNTA($B$3:$B137),"")</f>
        <v/>
      </c>
      <c r="B137" s="49"/>
      <c r="C137" s="11"/>
      <c r="D137" s="7"/>
      <c r="E137" s="7"/>
      <c r="F137" s="236"/>
      <c r="G137" s="7"/>
      <c r="H137" s="7"/>
      <c r="I137" s="8"/>
    </row>
    <row r="138" spans="1:9" ht="30" customHeight="1">
      <c r="A138" s="38" t="str">
        <f>IF($B138&lt;&gt;"",COUNTA($B$3:$B138),"")</f>
        <v/>
      </c>
      <c r="B138" s="49"/>
      <c r="C138" s="11"/>
      <c r="D138" s="7"/>
      <c r="E138" s="7"/>
      <c r="F138" s="236"/>
      <c r="G138" s="7"/>
      <c r="H138" s="7"/>
      <c r="I138" s="8"/>
    </row>
    <row r="139" spans="1:9" ht="30" customHeight="1">
      <c r="A139" s="38" t="str">
        <f>IF($B139&lt;&gt;"",COUNTA($B$3:$B139),"")</f>
        <v/>
      </c>
      <c r="B139" s="49"/>
      <c r="C139" s="11"/>
      <c r="D139" s="7"/>
      <c r="E139" s="7"/>
      <c r="F139" s="236"/>
      <c r="G139" s="7"/>
      <c r="H139" s="7"/>
      <c r="I139" s="8"/>
    </row>
    <row r="140" spans="1:9" ht="30" customHeight="1">
      <c r="A140" s="38" t="str">
        <f>IF($B140&lt;&gt;"",COUNTA($B$3:$B140),"")</f>
        <v/>
      </c>
      <c r="B140" s="49"/>
      <c r="C140" s="11"/>
      <c r="D140" s="7"/>
      <c r="E140" s="7"/>
      <c r="F140" s="236"/>
      <c r="G140" s="7"/>
      <c r="H140" s="7"/>
      <c r="I140" s="8"/>
    </row>
    <row r="141" spans="1:9" ht="30" customHeight="1">
      <c r="A141" s="38" t="str">
        <f>IF($B141&lt;&gt;"",COUNTA($B$3:$B141),"")</f>
        <v/>
      </c>
      <c r="B141" s="49"/>
      <c r="C141" s="11"/>
      <c r="D141" s="7"/>
      <c r="E141" s="7"/>
      <c r="F141" s="236"/>
      <c r="G141" s="7"/>
      <c r="H141" s="7"/>
      <c r="I141" s="8"/>
    </row>
    <row r="142" spans="1:9" ht="30" customHeight="1">
      <c r="A142" s="38" t="str">
        <f>IF($B142&lt;&gt;"",COUNTA($B$3:$B142),"")</f>
        <v/>
      </c>
      <c r="B142" s="49"/>
      <c r="C142" s="11"/>
      <c r="D142" s="7"/>
      <c r="E142" s="7"/>
      <c r="F142" s="236"/>
      <c r="G142" s="7"/>
      <c r="H142" s="7"/>
      <c r="I142" s="8"/>
    </row>
    <row r="143" spans="1:9" ht="30" customHeight="1">
      <c r="A143" s="38" t="str">
        <f>IF($B143&lt;&gt;"",COUNTA($B$3:$B143),"")</f>
        <v/>
      </c>
      <c r="B143" s="49"/>
      <c r="C143" s="11"/>
      <c r="D143" s="7"/>
      <c r="E143" s="7"/>
      <c r="F143" s="236"/>
      <c r="G143" s="7"/>
      <c r="H143" s="7"/>
      <c r="I143" s="8"/>
    </row>
    <row r="144" spans="1:9" ht="30" customHeight="1">
      <c r="A144" s="38" t="str">
        <f>IF($B144&lt;&gt;"",COUNTA($B$3:$B144),"")</f>
        <v/>
      </c>
      <c r="B144" s="49"/>
      <c r="C144" s="11"/>
      <c r="D144" s="7"/>
      <c r="E144" s="7"/>
      <c r="F144" s="236"/>
      <c r="G144" s="7"/>
      <c r="H144" s="7"/>
      <c r="I144" s="8"/>
    </row>
    <row r="145" spans="1:9" ht="30" customHeight="1">
      <c r="A145" s="38" t="str">
        <f>IF($B145&lt;&gt;"",COUNTA($B$3:$B145),"")</f>
        <v/>
      </c>
      <c r="B145" s="49"/>
      <c r="C145" s="11"/>
      <c r="D145" s="7"/>
      <c r="E145" s="7"/>
      <c r="F145" s="236"/>
      <c r="G145" s="7"/>
      <c r="H145" s="7"/>
      <c r="I145" s="8"/>
    </row>
    <row r="146" spans="1:9" ht="30" customHeight="1">
      <c r="A146" s="38" t="str">
        <f>IF($B146&lt;&gt;"",COUNTA($B$3:$B146),"")</f>
        <v/>
      </c>
      <c r="B146" s="49"/>
      <c r="C146" s="11"/>
      <c r="D146" s="7"/>
      <c r="E146" s="7"/>
      <c r="F146" s="236"/>
      <c r="G146" s="7"/>
      <c r="H146" s="7"/>
      <c r="I146" s="8"/>
    </row>
    <row r="147" spans="1:9" ht="30" customHeight="1">
      <c r="A147" s="38" t="str">
        <f>IF($B147&lt;&gt;"",COUNTA($B$3:$B147),"")</f>
        <v/>
      </c>
      <c r="B147" s="49"/>
      <c r="C147" s="11"/>
      <c r="D147" s="7"/>
      <c r="E147" s="7"/>
      <c r="F147" s="236"/>
      <c r="G147" s="7"/>
      <c r="H147" s="7"/>
      <c r="I147" s="8"/>
    </row>
    <row r="148" spans="1:9" ht="30" customHeight="1">
      <c r="A148" s="38" t="str">
        <f>IF($B148&lt;&gt;"",COUNTA($B$3:$B148),"")</f>
        <v/>
      </c>
      <c r="B148" s="49"/>
      <c r="C148" s="11"/>
      <c r="D148" s="7"/>
      <c r="E148" s="7"/>
      <c r="F148" s="236"/>
      <c r="G148" s="7"/>
      <c r="H148" s="7"/>
      <c r="I148" s="8"/>
    </row>
    <row r="149" spans="1:9" ht="30" customHeight="1">
      <c r="A149" s="38" t="str">
        <f>IF($B149&lt;&gt;"",COUNTA($B$3:$B149),"")</f>
        <v/>
      </c>
      <c r="B149" s="49"/>
      <c r="C149" s="11"/>
      <c r="D149" s="7"/>
      <c r="E149" s="7"/>
      <c r="F149" s="236"/>
      <c r="G149" s="7"/>
      <c r="H149" s="7"/>
      <c r="I149" s="8"/>
    </row>
    <row r="150" spans="1:9" ht="30" customHeight="1">
      <c r="A150" s="38" t="str">
        <f>IF($B150&lt;&gt;"",COUNTA($B$3:$B150),"")</f>
        <v/>
      </c>
      <c r="B150" s="49"/>
      <c r="C150" s="11"/>
      <c r="D150" s="7"/>
      <c r="E150" s="7"/>
      <c r="F150" s="236"/>
      <c r="G150" s="7"/>
      <c r="H150" s="7"/>
      <c r="I150" s="8"/>
    </row>
    <row r="151" spans="1:9" ht="30" customHeight="1">
      <c r="A151" s="38" t="str">
        <f>IF($B151&lt;&gt;"",COUNTA($B$3:$B151),"")</f>
        <v/>
      </c>
      <c r="B151" s="49"/>
      <c r="C151" s="11"/>
      <c r="D151" s="7"/>
      <c r="E151" s="7"/>
      <c r="F151" s="236"/>
      <c r="G151" s="7"/>
      <c r="H151" s="7"/>
      <c r="I151" s="8"/>
    </row>
    <row r="152" spans="1:9" ht="30" customHeight="1">
      <c r="A152" s="38" t="str">
        <f>IF($B152&lt;&gt;"",COUNTA($B$3:$B152),"")</f>
        <v/>
      </c>
      <c r="B152" s="49"/>
      <c r="C152" s="11"/>
      <c r="D152" s="7"/>
      <c r="E152" s="7"/>
      <c r="F152" s="236"/>
      <c r="G152" s="7"/>
      <c r="H152" s="7"/>
      <c r="I152" s="8"/>
    </row>
    <row r="153" spans="1:9" ht="30" customHeight="1">
      <c r="A153" s="38" t="str">
        <f>IF($B153&lt;&gt;"",COUNTA($B$3:$B153),"")</f>
        <v/>
      </c>
      <c r="B153" s="50"/>
      <c r="C153" s="7"/>
      <c r="D153" s="7"/>
      <c r="E153" s="7"/>
      <c r="F153" s="236"/>
      <c r="G153" s="7"/>
      <c r="H153" s="7"/>
      <c r="I153" s="8"/>
    </row>
    <row r="154" spans="1:9" ht="30" customHeight="1">
      <c r="A154" s="38" t="str">
        <f>IF($B154&lt;&gt;"",COUNTA($B$3:$B154),"")</f>
        <v/>
      </c>
      <c r="B154" s="50"/>
      <c r="C154" s="7"/>
      <c r="D154" s="7"/>
      <c r="E154" s="7"/>
      <c r="F154" s="236"/>
      <c r="G154" s="7"/>
      <c r="H154" s="7"/>
      <c r="I154" s="8"/>
    </row>
    <row r="155" spans="1:9" ht="30" customHeight="1">
      <c r="A155" s="38" t="str">
        <f>IF($B155&lt;&gt;"",COUNTA($B$3:$B155),"")</f>
        <v/>
      </c>
      <c r="B155" s="50"/>
      <c r="C155" s="7"/>
      <c r="D155" s="7"/>
      <c r="E155" s="7"/>
      <c r="F155" s="236"/>
      <c r="G155" s="7"/>
      <c r="H155" s="7"/>
      <c r="I155" s="8"/>
    </row>
    <row r="156" spans="1:9" ht="30" customHeight="1">
      <c r="A156" s="38" t="str">
        <f>IF($B156&lt;&gt;"",COUNTA($B$3:$B156),"")</f>
        <v/>
      </c>
      <c r="B156" s="50"/>
      <c r="C156" s="7"/>
      <c r="D156" s="7"/>
      <c r="E156" s="7"/>
      <c r="F156" s="236"/>
      <c r="G156" s="7"/>
      <c r="H156" s="7"/>
      <c r="I156" s="8"/>
    </row>
    <row r="157" spans="1:9" ht="30" customHeight="1">
      <c r="A157" s="38" t="str">
        <f>IF($B157&lt;&gt;"",COUNTA($B$3:$B157),"")</f>
        <v/>
      </c>
      <c r="B157" s="50"/>
      <c r="C157" s="7"/>
      <c r="D157" s="7"/>
      <c r="E157" s="7"/>
      <c r="F157" s="236"/>
      <c r="G157" s="7"/>
      <c r="H157" s="7"/>
      <c r="I157" s="8"/>
    </row>
    <row r="158" spans="1:9" ht="30" customHeight="1">
      <c r="A158" s="38" t="str">
        <f>IF($B158&lt;&gt;"",COUNTA($B$3:$B158),"")</f>
        <v/>
      </c>
      <c r="B158" s="50"/>
      <c r="C158" s="7"/>
      <c r="D158" s="7"/>
      <c r="E158" s="7"/>
      <c r="F158" s="236"/>
      <c r="G158" s="7"/>
      <c r="H158" s="7"/>
      <c r="I158" s="8"/>
    </row>
    <row r="159" spans="1:9" ht="30" customHeight="1">
      <c r="A159" s="38" t="str">
        <f>IF($B159&lt;&gt;"",COUNTA($B$3:$B159),"")</f>
        <v/>
      </c>
      <c r="B159" s="50"/>
      <c r="C159" s="7"/>
      <c r="D159" s="7"/>
      <c r="E159" s="7"/>
      <c r="F159" s="236"/>
      <c r="G159" s="7"/>
      <c r="H159" s="7"/>
      <c r="I159" s="8"/>
    </row>
    <row r="160" spans="1:9" ht="30" customHeight="1">
      <c r="A160" s="38" t="str">
        <f>IF($B160&lt;&gt;"",COUNTA($B$3:$B160),"")</f>
        <v/>
      </c>
      <c r="B160" s="50"/>
      <c r="C160" s="7"/>
      <c r="D160" s="7"/>
      <c r="E160" s="7"/>
      <c r="F160" s="236"/>
      <c r="G160" s="7"/>
      <c r="H160" s="7"/>
      <c r="I160" s="8"/>
    </row>
    <row r="161" spans="1:9" ht="30" customHeight="1">
      <c r="A161" s="38" t="str">
        <f>IF($B161&lt;&gt;"",COUNTA($B$3:$B161),"")</f>
        <v/>
      </c>
      <c r="B161" s="50"/>
      <c r="C161" s="7"/>
      <c r="D161" s="7"/>
      <c r="E161" s="7"/>
      <c r="F161" s="236"/>
      <c r="G161" s="7"/>
      <c r="H161" s="7"/>
      <c r="I161" s="8"/>
    </row>
    <row r="162" spans="1:9" ht="30" customHeight="1">
      <c r="A162" s="38" t="str">
        <f>IF($B162&lt;&gt;"",COUNTA($B$3:$B162),"")</f>
        <v/>
      </c>
      <c r="B162" s="50"/>
      <c r="C162" s="7"/>
      <c r="D162" s="7"/>
      <c r="E162" s="7"/>
      <c r="F162" s="236"/>
      <c r="G162" s="7"/>
      <c r="H162" s="7"/>
      <c r="I162" s="8"/>
    </row>
    <row r="163" spans="1:9" ht="30" customHeight="1">
      <c r="A163" s="38" t="str">
        <f>IF($B163&lt;&gt;"",COUNTA($B$3:$B163),"")</f>
        <v/>
      </c>
      <c r="B163" s="50"/>
      <c r="C163" s="7"/>
      <c r="D163" s="7"/>
      <c r="E163" s="7"/>
      <c r="F163" s="236"/>
      <c r="G163" s="7"/>
      <c r="H163" s="7"/>
      <c r="I163" s="8"/>
    </row>
    <row r="164" spans="1:9" ht="30" customHeight="1">
      <c r="A164" s="38" t="str">
        <f>IF($B164&lt;&gt;"",COUNTA($B$3:$B164),"")</f>
        <v/>
      </c>
      <c r="B164" s="50"/>
      <c r="C164" s="7"/>
      <c r="D164" s="7"/>
      <c r="E164" s="7"/>
      <c r="F164" s="236"/>
      <c r="G164" s="7"/>
      <c r="H164" s="7"/>
      <c r="I164" s="8"/>
    </row>
    <row r="165" spans="1:9" ht="30" customHeight="1">
      <c r="A165" s="38" t="str">
        <f>IF($B165&lt;&gt;"",COUNTA($B$3:$B165),"")</f>
        <v/>
      </c>
      <c r="B165" s="50"/>
      <c r="C165" s="7"/>
      <c r="D165" s="7"/>
      <c r="E165" s="7"/>
      <c r="F165" s="236"/>
      <c r="G165" s="7"/>
      <c r="H165" s="7"/>
      <c r="I165" s="8"/>
    </row>
    <row r="166" spans="1:9" ht="30" customHeight="1">
      <c r="A166" s="38" t="str">
        <f>IF($B166&lt;&gt;"",COUNTA($B$3:$B166),"")</f>
        <v/>
      </c>
      <c r="B166" s="50"/>
      <c r="C166" s="7"/>
      <c r="D166" s="7"/>
      <c r="E166" s="7"/>
      <c r="F166" s="236"/>
      <c r="G166" s="7"/>
      <c r="H166" s="7"/>
      <c r="I166" s="8"/>
    </row>
    <row r="167" spans="1:9" ht="30" customHeight="1">
      <c r="A167" s="38" t="str">
        <f>IF($B167&lt;&gt;"",COUNTA($B$3:$B167),"")</f>
        <v/>
      </c>
      <c r="B167" s="50"/>
      <c r="C167" s="7"/>
      <c r="D167" s="7"/>
      <c r="E167" s="7"/>
      <c r="F167" s="236"/>
      <c r="G167" s="7"/>
      <c r="H167" s="7"/>
      <c r="I167" s="8"/>
    </row>
    <row r="168" spans="1:9" ht="30" customHeight="1">
      <c r="A168" s="38" t="str">
        <f>IF($B168&lt;&gt;"",COUNTA($B$3:$B168),"")</f>
        <v/>
      </c>
      <c r="B168" s="50"/>
      <c r="C168" s="7"/>
      <c r="D168" s="7"/>
      <c r="E168" s="7"/>
      <c r="F168" s="236"/>
      <c r="G168" s="7"/>
      <c r="H168" s="7"/>
      <c r="I168" s="8"/>
    </row>
    <row r="169" spans="1:9" ht="30" customHeight="1">
      <c r="A169" s="38" t="str">
        <f>IF($B169&lt;&gt;"",COUNTA($B$3:$B169),"")</f>
        <v/>
      </c>
      <c r="B169" s="50"/>
      <c r="C169" s="7"/>
      <c r="D169" s="7"/>
      <c r="E169" s="7"/>
      <c r="F169" s="7"/>
      <c r="G169" s="7"/>
      <c r="H169" s="7"/>
      <c r="I169" s="8"/>
    </row>
    <row r="170" spans="1:9" ht="30" customHeight="1">
      <c r="A170" s="38" t="str">
        <f>IF($B170&lt;&gt;"",COUNTA($B$3:$B170),"")</f>
        <v/>
      </c>
      <c r="B170" s="50"/>
      <c r="C170" s="7"/>
      <c r="D170" s="7"/>
      <c r="E170" s="7"/>
      <c r="F170" s="7"/>
      <c r="G170" s="7"/>
      <c r="H170" s="7"/>
      <c r="I170" s="8"/>
    </row>
    <row r="171" spans="1:9" ht="30" customHeight="1">
      <c r="A171" s="38" t="str">
        <f>IF($B171&lt;&gt;"",COUNTA($B$3:$B171),"")</f>
        <v/>
      </c>
      <c r="B171" s="50"/>
      <c r="C171" s="7"/>
      <c r="D171" s="7"/>
      <c r="E171" s="7"/>
      <c r="F171" s="7"/>
      <c r="G171" s="7"/>
      <c r="H171" s="7"/>
      <c r="I171" s="8"/>
    </row>
    <row r="172" spans="1:9" ht="30" customHeight="1">
      <c r="A172" s="38" t="str">
        <f>IF($B172&lt;&gt;"",COUNTA($B$3:$B172),"")</f>
        <v/>
      </c>
      <c r="B172" s="50"/>
      <c r="C172" s="7"/>
      <c r="D172" s="7"/>
      <c r="E172" s="7"/>
      <c r="F172" s="7"/>
      <c r="G172" s="7"/>
      <c r="H172" s="7"/>
      <c r="I172" s="8"/>
    </row>
    <row r="173" spans="1:9" ht="30" customHeight="1">
      <c r="A173" s="38" t="str">
        <f>IF($B173&lt;&gt;"",COUNTA($B$3:$B173),"")</f>
        <v/>
      </c>
      <c r="B173" s="50"/>
      <c r="C173" s="7"/>
      <c r="D173" s="7"/>
      <c r="E173" s="7"/>
      <c r="F173" s="7"/>
      <c r="G173" s="7"/>
      <c r="H173" s="7"/>
      <c r="I173" s="8"/>
    </row>
    <row r="174" spans="1:9" ht="30" customHeight="1">
      <c r="A174" s="38" t="str">
        <f>IF($B174&lt;&gt;"",COUNTA($B$3:$B174),"")</f>
        <v/>
      </c>
      <c r="B174" s="50"/>
      <c r="C174" s="7"/>
      <c r="D174" s="7"/>
      <c r="E174" s="7"/>
      <c r="F174" s="7"/>
      <c r="G174" s="7"/>
      <c r="H174" s="7"/>
      <c r="I174" s="8"/>
    </row>
    <row r="175" spans="1:9" ht="30" customHeight="1">
      <c r="A175" s="38" t="str">
        <f>IF($B175&lt;&gt;"",COUNTA($B$3:$B175),"")</f>
        <v/>
      </c>
      <c r="B175" s="50"/>
      <c r="C175" s="7"/>
      <c r="D175" s="7"/>
      <c r="E175" s="7"/>
      <c r="F175" s="7"/>
      <c r="G175" s="7"/>
      <c r="H175" s="7"/>
      <c r="I175" s="8"/>
    </row>
    <row r="176" spans="1:9" ht="30" customHeight="1">
      <c r="A176" s="38" t="str">
        <f>IF($B176&lt;&gt;"",COUNTA($B$3:$B176),"")</f>
        <v/>
      </c>
      <c r="B176" s="50"/>
      <c r="C176" s="7"/>
      <c r="D176" s="7"/>
      <c r="E176" s="7"/>
      <c r="F176" s="7"/>
      <c r="G176" s="7"/>
      <c r="H176" s="7"/>
      <c r="I176" s="8"/>
    </row>
    <row r="177" spans="1:9" ht="30" customHeight="1">
      <c r="A177" s="38" t="str">
        <f>IF($B177&lt;&gt;"",COUNTA($B$3:$B177),"")</f>
        <v/>
      </c>
      <c r="B177" s="50"/>
      <c r="C177" s="7"/>
      <c r="D177" s="7"/>
      <c r="E177" s="7"/>
      <c r="F177" s="7"/>
      <c r="G177" s="7"/>
      <c r="H177" s="7"/>
      <c r="I177" s="8"/>
    </row>
    <row r="178" spans="1:9" ht="30" customHeight="1">
      <c r="A178" s="38" t="str">
        <f>IF($B178&lt;&gt;"",COUNTA($B$3:$B178),"")</f>
        <v/>
      </c>
      <c r="B178" s="50"/>
      <c r="C178" s="7"/>
      <c r="D178" s="7"/>
      <c r="E178" s="7"/>
      <c r="F178" s="7"/>
      <c r="G178" s="7"/>
      <c r="H178" s="7"/>
      <c r="I178" s="8"/>
    </row>
    <row r="179" spans="1:9" ht="30" customHeight="1">
      <c r="A179" s="38" t="str">
        <f>IF($B179&lt;&gt;"",COUNTA($B$3:$B179),"")</f>
        <v/>
      </c>
      <c r="B179" s="50"/>
      <c r="C179" s="7"/>
      <c r="D179" s="7"/>
      <c r="E179" s="7"/>
      <c r="F179" s="7"/>
      <c r="G179" s="7"/>
      <c r="H179" s="7"/>
      <c r="I179" s="8"/>
    </row>
    <row r="180" spans="1:9" ht="30" customHeight="1">
      <c r="A180" s="38" t="str">
        <f>IF($B180&lt;&gt;"",COUNTA($B$3:$B180),"")</f>
        <v/>
      </c>
      <c r="B180" s="50"/>
      <c r="C180" s="7"/>
      <c r="D180" s="7"/>
      <c r="E180" s="7"/>
      <c r="F180" s="7"/>
      <c r="G180" s="7"/>
      <c r="H180" s="7"/>
      <c r="I180" s="8"/>
    </row>
    <row r="181" spans="1:9" ht="30" customHeight="1">
      <c r="A181" s="38" t="str">
        <f>IF($B181&lt;&gt;"",COUNTA($B$3:$B181),"")</f>
        <v/>
      </c>
      <c r="B181" s="50"/>
      <c r="C181" s="7"/>
      <c r="D181" s="7"/>
      <c r="E181" s="7"/>
      <c r="F181" s="7"/>
      <c r="G181" s="7"/>
      <c r="H181" s="7"/>
      <c r="I181" s="8"/>
    </row>
    <row r="182" spans="1:9" ht="30" customHeight="1">
      <c r="A182" s="38" t="str">
        <f>IF($B182&lt;&gt;"",COUNTA($B$3:$B182),"")</f>
        <v/>
      </c>
      <c r="B182" s="50"/>
      <c r="C182" s="7"/>
      <c r="D182" s="7"/>
      <c r="E182" s="7"/>
      <c r="F182" s="7"/>
      <c r="G182" s="7"/>
      <c r="H182" s="7"/>
      <c r="I182" s="8"/>
    </row>
    <row r="183" spans="1:9" ht="30" customHeight="1">
      <c r="A183" s="38" t="str">
        <f>IF($B183&lt;&gt;"",COUNTA($B$3:$B183),"")</f>
        <v/>
      </c>
      <c r="B183" s="50"/>
      <c r="C183" s="7"/>
      <c r="D183" s="7"/>
      <c r="E183" s="7"/>
      <c r="F183" s="7"/>
      <c r="G183" s="7"/>
      <c r="H183" s="7"/>
      <c r="I183" s="8"/>
    </row>
    <row r="184" spans="1:9" ht="30" customHeight="1">
      <c r="A184" s="38" t="str">
        <f>IF($B184&lt;&gt;"",COUNTA($B$3:$B184),"")</f>
        <v/>
      </c>
      <c r="B184" s="50"/>
      <c r="C184" s="7"/>
      <c r="D184" s="7"/>
      <c r="E184" s="7"/>
      <c r="F184" s="7"/>
      <c r="G184" s="7"/>
      <c r="H184" s="7"/>
      <c r="I184" s="8"/>
    </row>
    <row r="185" spans="1:9" ht="30" customHeight="1">
      <c r="A185" s="38" t="str">
        <f>IF($B185&lt;&gt;"",COUNTA($B$3:$B185),"")</f>
        <v/>
      </c>
      <c r="B185" s="50"/>
      <c r="C185" s="7"/>
      <c r="D185" s="7"/>
      <c r="E185" s="7"/>
      <c r="F185" s="7"/>
      <c r="G185" s="7"/>
      <c r="H185" s="7"/>
      <c r="I185" s="8"/>
    </row>
    <row r="186" spans="1:9" ht="30" customHeight="1">
      <c r="A186" s="38" t="str">
        <f>IF($B186&lt;&gt;"",COUNTA($B$3:$B186),"")</f>
        <v/>
      </c>
      <c r="B186" s="50"/>
      <c r="C186" s="7"/>
      <c r="D186" s="7"/>
      <c r="E186" s="7"/>
      <c r="F186" s="7"/>
      <c r="G186" s="7"/>
      <c r="H186" s="7"/>
      <c r="I186" s="8"/>
    </row>
    <row r="187" spans="1:9" ht="30" customHeight="1">
      <c r="A187" s="38" t="str">
        <f>IF($B187&lt;&gt;"",COUNTA($B$3:$B187),"")</f>
        <v/>
      </c>
      <c r="B187" s="50"/>
      <c r="C187" s="7"/>
      <c r="D187" s="7"/>
      <c r="E187" s="7"/>
      <c r="F187" s="7"/>
      <c r="G187" s="7"/>
      <c r="H187" s="7"/>
      <c r="I187" s="8"/>
    </row>
    <row r="188" spans="1:9" ht="30" customHeight="1">
      <c r="A188" s="38" t="str">
        <f>IF($B188&lt;&gt;"",COUNTA($B$3:$B188),"")</f>
        <v/>
      </c>
      <c r="B188" s="50"/>
      <c r="C188" s="7"/>
      <c r="D188" s="7"/>
      <c r="E188" s="7"/>
      <c r="F188" s="7"/>
      <c r="G188" s="7"/>
      <c r="H188" s="7"/>
      <c r="I188" s="8"/>
    </row>
    <row r="189" spans="1:9" ht="30" customHeight="1">
      <c r="A189" s="38" t="str">
        <f>IF($B189&lt;&gt;"",COUNTA($B$3:$B189),"")</f>
        <v/>
      </c>
      <c r="B189" s="50"/>
      <c r="C189" s="7"/>
      <c r="D189" s="7"/>
      <c r="E189" s="7"/>
      <c r="F189" s="7"/>
      <c r="G189" s="7"/>
      <c r="H189" s="7"/>
      <c r="I189" s="8"/>
    </row>
    <row r="190" spans="1:9" ht="30" customHeight="1">
      <c r="A190" s="38" t="str">
        <f>IF($B190&lt;&gt;"",COUNTA($B$3:$B190),"")</f>
        <v/>
      </c>
      <c r="B190" s="50"/>
      <c r="C190" s="7"/>
      <c r="D190" s="7"/>
      <c r="E190" s="7"/>
      <c r="F190" s="7"/>
      <c r="G190" s="7"/>
      <c r="H190" s="7"/>
      <c r="I190" s="8"/>
    </row>
    <row r="191" spans="1:9" ht="30" customHeight="1">
      <c r="A191" s="38" t="str">
        <f>IF($B191&lt;&gt;"",COUNTA($B$3:$B191),"")</f>
        <v/>
      </c>
      <c r="B191" s="50"/>
      <c r="C191" s="7"/>
      <c r="D191" s="7"/>
      <c r="E191" s="7"/>
      <c r="F191" s="7"/>
      <c r="G191" s="7"/>
      <c r="H191" s="7"/>
      <c r="I191" s="8"/>
    </row>
    <row r="192" spans="1:9" ht="30" customHeight="1">
      <c r="A192" s="38" t="str">
        <f>IF($B192&lt;&gt;"",COUNTA($B$3:$B192),"")</f>
        <v/>
      </c>
      <c r="B192" s="50"/>
      <c r="C192" s="7"/>
      <c r="D192" s="7"/>
      <c r="E192" s="7"/>
      <c r="F192" s="7"/>
      <c r="G192" s="7"/>
      <c r="H192" s="7"/>
      <c r="I192" s="8"/>
    </row>
    <row r="193" spans="1:50" ht="30" customHeight="1">
      <c r="A193" s="38" t="str">
        <f>IF($B193&lt;&gt;"",COUNTA($B$3:$B193),"")</f>
        <v/>
      </c>
      <c r="B193" s="50"/>
      <c r="C193" s="7"/>
      <c r="D193" s="7"/>
      <c r="E193" s="7"/>
      <c r="F193" s="7"/>
      <c r="G193" s="7"/>
      <c r="H193" s="7"/>
      <c r="I193" s="8"/>
    </row>
    <row r="194" spans="1:50" ht="30" customHeight="1">
      <c r="A194" s="38" t="str">
        <f>IF($B194&lt;&gt;"",COUNTA($B$3:$B194),"")</f>
        <v/>
      </c>
      <c r="B194" s="50"/>
      <c r="C194" s="7"/>
      <c r="D194" s="7"/>
      <c r="E194" s="7"/>
      <c r="F194" s="7"/>
      <c r="G194" s="7"/>
      <c r="H194" s="7"/>
      <c r="I194" s="8"/>
    </row>
    <row r="195" spans="1:50" ht="30" customHeight="1">
      <c r="A195" s="38" t="str">
        <f>IF($B195&lt;&gt;"",COUNTA($B$3:$B195),"")</f>
        <v/>
      </c>
      <c r="B195" s="50"/>
      <c r="C195" s="7"/>
      <c r="D195" s="7"/>
      <c r="E195" s="7"/>
      <c r="F195" s="7"/>
      <c r="G195" s="7"/>
      <c r="H195" s="7"/>
      <c r="I195" s="8"/>
    </row>
    <row r="196" spans="1:50" ht="30" customHeight="1">
      <c r="A196" s="38" t="str">
        <f>IF($B196&lt;&gt;"",COUNTA($B$3:$B196),"")</f>
        <v/>
      </c>
      <c r="B196" s="50"/>
      <c r="C196" s="7"/>
      <c r="D196" s="7"/>
      <c r="E196" s="7"/>
      <c r="F196" s="7"/>
      <c r="G196" s="7"/>
      <c r="H196" s="7"/>
      <c r="I196" s="8"/>
    </row>
    <row r="197" spans="1:50" ht="30" customHeight="1">
      <c r="A197" s="38" t="str">
        <f>IF($B197&lt;&gt;"",COUNTA($B$3:$B197),"")</f>
        <v/>
      </c>
      <c r="B197" s="50"/>
      <c r="C197" s="7"/>
      <c r="D197" s="7"/>
      <c r="E197" s="7"/>
      <c r="F197" s="7"/>
      <c r="G197" s="7"/>
      <c r="H197" s="7"/>
      <c r="I197" s="8"/>
    </row>
    <row r="198" spans="1:50" ht="30" customHeight="1">
      <c r="A198" s="38" t="str">
        <f>IF($B198&lt;&gt;"",COUNTA($B$3:$B198),"")</f>
        <v/>
      </c>
      <c r="B198" s="50"/>
      <c r="C198" s="7"/>
      <c r="D198" s="7"/>
      <c r="E198" s="7"/>
      <c r="F198" s="7"/>
      <c r="G198" s="7"/>
      <c r="H198" s="7"/>
      <c r="I198" s="8"/>
    </row>
    <row r="199" spans="1:50" ht="30" customHeight="1">
      <c r="A199" s="38" t="str">
        <f>IF($B199&lt;&gt;"",COUNTA($B$3:$B199),"")</f>
        <v/>
      </c>
      <c r="B199" s="50"/>
      <c r="C199" s="7"/>
      <c r="D199" s="7"/>
      <c r="E199" s="7"/>
      <c r="F199" s="7"/>
      <c r="G199" s="7"/>
      <c r="H199" s="7"/>
      <c r="I199" s="8"/>
    </row>
    <row r="200" spans="1:50" ht="30" customHeight="1">
      <c r="A200" s="38" t="str">
        <f>IF($B200&lt;&gt;"",COUNTA($B$3:$B200),"")</f>
        <v/>
      </c>
      <c r="B200" s="50"/>
      <c r="C200" s="7"/>
      <c r="D200" s="7"/>
      <c r="E200" s="7"/>
      <c r="F200" s="7"/>
      <c r="G200" s="7"/>
      <c r="H200" s="7"/>
      <c r="I200" s="8"/>
    </row>
    <row r="201" spans="1:50" ht="30" customHeight="1">
      <c r="A201" s="2" t="str">
        <f>IF($C201&lt;&gt;"",COUNTA($C$3:$C201),"")</f>
        <v/>
      </c>
    </row>
    <row r="202" spans="1:50" ht="30" customHeight="1">
      <c r="A202" t="str">
        <f>IF($C202&lt;&gt;"",COUNTA($C$3:$C200),"")</f>
        <v/>
      </c>
    </row>
    <row r="203" spans="1:50" s="6" customFormat="1" ht="30" customHeight="1">
      <c r="A203" s="77">
        <f>COUNT(A3:A200)</f>
        <v>0</v>
      </c>
      <c r="B203" s="2"/>
      <c r="C203" s="2"/>
      <c r="D203" s="2"/>
      <c r="E203" s="2"/>
      <c r="F203" s="2"/>
      <c r="G203" s="2"/>
      <c r="H203" s="2"/>
      <c r="I203" s="76"/>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row>
  </sheetData>
  <sheetProtection algorithmName="SHA-512" hashValue="FyhIRZzFAk0Iz2GyOuEgIVLi2MRY6dYCEQmZLOzd21iwDrHtGsfbVmx4VNHhfyitTLTOexKqEmvEu7T+8MmBEg==" saltValue="WTrxza8RCdWcubp+ZPAtRg==" spinCount="100000" sheet="1" scenarios="1" formatCells="0" formatColumns="0" formatRows="0" insertColumns="0" insertRows="0" deleteRows="0" selectLockedCells="1" sort="0" autoFilter="0"/>
  <mergeCells count="3">
    <mergeCell ref="A1:D1"/>
    <mergeCell ref="F1:G1"/>
    <mergeCell ref="J1:L9"/>
  </mergeCells>
  <dataValidations count="1">
    <dataValidation type="list" allowBlank="1" showErrorMessage="1" errorTitle="Bitte nur die Zahl eingeben" error="Bitte hier nur 1,2,3,4,5 oder 6 eintragen" sqref="I3:I200" xr:uid="{2B99496C-A291-477C-8FF7-0FB9FA9871B3}">
      <formula1>$N$3:$N$8</formula1>
    </dataValidation>
  </dataValidations>
  <printOptions horizontalCentered="1"/>
  <pageMargins left="0.4" right="0.4" top="0.4" bottom="0.4" header="0.3" footer="0.3"/>
  <pageSetup paperSize="9" scale="7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47EC-06A0-4B19-B57C-B74D5D3CC603}">
  <sheetPr codeName="Tabelle4">
    <tabColor theme="1" tint="0.34998626667073579"/>
    <pageSetUpPr fitToPage="1"/>
  </sheetPr>
  <dimension ref="A1:J192"/>
  <sheetViews>
    <sheetView showGridLines="0" showZeros="0" zoomScale="80" zoomScaleNormal="80" workbookViewId="0">
      <selection activeCell="G2" sqref="G2"/>
    </sheetView>
  </sheetViews>
  <sheetFormatPr baseColWidth="10" defaultColWidth="9.109375" defaultRowHeight="30" customHeight="1"/>
  <cols>
    <col min="1" max="1" width="26.6640625" style="2" customWidth="1"/>
    <col min="2" max="5" width="17.6640625" style="2" customWidth="1"/>
    <col min="6" max="6" width="22.5546875" style="2" customWidth="1"/>
    <col min="7" max="7" width="57.88671875" style="2" customWidth="1"/>
    <col min="8" max="8" width="17.6640625" style="2" customWidth="1"/>
    <col min="9" max="10" width="35" style="2" customWidth="1"/>
  </cols>
  <sheetData>
    <row r="1" spans="1:10" ht="30" customHeight="1">
      <c r="A1" s="28" t="s">
        <v>12</v>
      </c>
      <c r="B1" s="27" t="s">
        <v>13</v>
      </c>
      <c r="C1" s="27" t="s">
        <v>78</v>
      </c>
      <c r="D1" s="27" t="s">
        <v>14</v>
      </c>
      <c r="E1"/>
      <c r="F1" s="316" t="s">
        <v>134</v>
      </c>
      <c r="G1" s="317"/>
      <c r="H1"/>
      <c r="I1"/>
      <c r="J1"/>
    </row>
    <row r="2" spans="1:10" ht="30" customHeight="1">
      <c r="A2" s="29" t="s">
        <v>11</v>
      </c>
      <c r="B2" s="34">
        <f>(B13*'Eure Boxen'!J57)+(Kostenübersicht!B14*'Eure Boxen'!K57)+(Kostenübersicht!B15*'Eure Boxen'!L57)+(B16*'Eure Boxen'!M57)+(B17*'Eure Boxen'!N57)+(B18*'Eure Boxen'!O57)</f>
        <v>0</v>
      </c>
      <c r="C2" s="35">
        <f>B2*0.07</f>
        <v>0</v>
      </c>
      <c r="D2" s="36">
        <f t="shared" ref="D2:D3" si="0">B2+C2</f>
        <v>0</v>
      </c>
      <c r="E2"/>
      <c r="F2" s="14" t="s">
        <v>131</v>
      </c>
      <c r="G2" s="11"/>
      <c r="H2"/>
      <c r="I2"/>
      <c r="J2"/>
    </row>
    <row r="3" spans="1:10" ht="30" customHeight="1">
      <c r="A3" s="30" t="s">
        <v>8</v>
      </c>
      <c r="B3" s="35">
        <f>B13*'Eure Boxen'!J88+Kostenübersicht!B14*'Eure Boxen'!K88+Kostenübersicht!B15*'Eure Boxen'!L88+'Eure Boxen'!M88*Kostenübersicht!B16+'Eure Boxen'!N88*Kostenübersicht!B17+'Eure Boxen'!O88*B18</f>
        <v>0</v>
      </c>
      <c r="C3" s="35">
        <f>B3*0.19</f>
        <v>0</v>
      </c>
      <c r="D3" s="36">
        <f t="shared" si="0"/>
        <v>0</v>
      </c>
      <c r="E3"/>
      <c r="F3" s="14" t="s">
        <v>2</v>
      </c>
      <c r="G3" s="11"/>
      <c r="H3"/>
      <c r="I3"/>
      <c r="J3"/>
    </row>
    <row r="4" spans="1:10" ht="43.2">
      <c r="A4" s="31" t="s">
        <v>193</v>
      </c>
      <c r="B4" s="37">
        <f>'Adressdaten der TeilnehmerInnen'!A203*16</f>
        <v>0</v>
      </c>
      <c r="C4" s="35">
        <f>B4*0.19</f>
        <v>0</v>
      </c>
      <c r="D4" s="36">
        <f>B4+C4</f>
        <v>0</v>
      </c>
      <c r="E4"/>
      <c r="F4" s="13" t="s">
        <v>132</v>
      </c>
      <c r="G4" s="11"/>
      <c r="H4"/>
      <c r="I4"/>
      <c r="J4"/>
    </row>
    <row r="5" spans="1:10" ht="30" customHeight="1">
      <c r="A5" s="31" t="s">
        <v>15</v>
      </c>
      <c r="B5" s="33">
        <f>SUM(B2:B4)</f>
        <v>0</v>
      </c>
      <c r="C5" s="33">
        <f>SUM(C2:C4)</f>
        <v>0</v>
      </c>
      <c r="D5" s="40">
        <f>D2+D3+D4</f>
        <v>0</v>
      </c>
      <c r="E5"/>
      <c r="F5" s="12" t="s">
        <v>133</v>
      </c>
      <c r="G5" s="11"/>
      <c r="H5"/>
      <c r="I5"/>
      <c r="J5"/>
    </row>
    <row r="6" spans="1:10" ht="30" customHeight="1">
      <c r="A6" s="39"/>
      <c r="B6" s="39"/>
      <c r="C6" s="39"/>
      <c r="D6" s="39"/>
      <c r="E6"/>
      <c r="F6"/>
      <c r="G6" s="42"/>
      <c r="H6"/>
      <c r="I6"/>
      <c r="J6"/>
    </row>
    <row r="7" spans="1:10" ht="30" customHeight="1">
      <c r="A7" s="320" t="s">
        <v>77</v>
      </c>
      <c r="B7" s="321"/>
      <c r="C7" s="321"/>
      <c r="D7" s="321"/>
      <c r="E7" s="41" t="s">
        <v>163</v>
      </c>
      <c r="F7" s="318" t="s">
        <v>76</v>
      </c>
      <c r="G7" s="319" t="s">
        <v>75</v>
      </c>
      <c r="H7"/>
      <c r="I7"/>
      <c r="J7"/>
    </row>
    <row r="8" spans="1:10" ht="30" customHeight="1">
      <c r="A8" s="322"/>
      <c r="B8" s="323"/>
      <c r="C8" s="323"/>
      <c r="D8" s="324"/>
      <c r="E8" s="328">
        <f>'Adressdaten der TeilnehmerInnen'!I1</f>
        <v>45627</v>
      </c>
      <c r="F8" s="318"/>
      <c r="G8" s="319"/>
      <c r="H8"/>
      <c r="I8"/>
      <c r="J8"/>
    </row>
    <row r="9" spans="1:10" ht="51" customHeight="1">
      <c r="A9" s="325"/>
      <c r="B9" s="326"/>
      <c r="C9" s="326"/>
      <c r="D9" s="327"/>
      <c r="E9" s="328"/>
      <c r="F9" s="318"/>
      <c r="G9" s="319"/>
      <c r="H9"/>
      <c r="I9"/>
      <c r="J9"/>
    </row>
    <row r="10" spans="1:10" ht="30" customHeight="1">
      <c r="A10" s="314" t="s">
        <v>87</v>
      </c>
      <c r="B10" s="315"/>
      <c r="C10" s="315"/>
      <c r="D10" s="315"/>
      <c r="E10" s="315"/>
      <c r="F10" s="315"/>
      <c r="G10" s="315"/>
      <c r="H10"/>
      <c r="I10" t="s">
        <v>0</v>
      </c>
      <c r="J10"/>
    </row>
    <row r="11" spans="1:10" ht="30" customHeight="1">
      <c r="C11" s="6"/>
      <c r="D11" s="6"/>
      <c r="E11" s="6"/>
      <c r="F11"/>
      <c r="G11"/>
      <c r="H11"/>
      <c r="I11"/>
      <c r="J11"/>
    </row>
    <row r="12" spans="1:10" ht="30" customHeight="1">
      <c r="A12" s="94" t="s">
        <v>92</v>
      </c>
      <c r="B12" s="95" t="s">
        <v>80</v>
      </c>
      <c r="D12"/>
      <c r="E12"/>
      <c r="F12"/>
      <c r="G12"/>
      <c r="H12"/>
      <c r="I12"/>
      <c r="J12"/>
    </row>
    <row r="13" spans="1:10" ht="30" customHeight="1">
      <c r="A13" s="94" t="s">
        <v>83</v>
      </c>
      <c r="B13" s="95">
        <f>COUNTIF(Tabelle3[Box 1, Box 2, Box 3
Box 4, Box 5, Box 6],1)</f>
        <v>0</v>
      </c>
      <c r="D13"/>
      <c r="E13"/>
      <c r="F13"/>
      <c r="G13"/>
      <c r="H13"/>
      <c r="I13"/>
      <c r="J13"/>
    </row>
    <row r="14" spans="1:10" ht="30" customHeight="1">
      <c r="A14" s="94" t="s">
        <v>84</v>
      </c>
      <c r="B14" s="95">
        <f>COUNTIF(Tabelle3[Box 1, Box 2, Box 3
Box 4, Box 5, Box 6],2)</f>
        <v>0</v>
      </c>
      <c r="D14"/>
      <c r="E14"/>
      <c r="F14"/>
      <c r="G14"/>
      <c r="H14"/>
      <c r="I14"/>
      <c r="J14"/>
    </row>
    <row r="15" spans="1:10" ht="30" customHeight="1">
      <c r="A15" s="94" t="s">
        <v>85</v>
      </c>
      <c r="B15" s="95">
        <f>COUNTIF(Tabelle3[Box 1, Box 2, Box 3
Box 4, Box 5, Box 6],3)</f>
        <v>0</v>
      </c>
      <c r="D15"/>
      <c r="E15"/>
      <c r="F15"/>
      <c r="G15"/>
      <c r="H15"/>
      <c r="I15"/>
      <c r="J15"/>
    </row>
    <row r="16" spans="1:10" ht="30" customHeight="1">
      <c r="A16" s="94" t="s">
        <v>89</v>
      </c>
      <c r="B16" s="95">
        <f>COUNTIF(Tabelle3[Box 1, Box 2, Box 3
Box 4, Box 5, Box 6],4)</f>
        <v>0</v>
      </c>
      <c r="D16"/>
      <c r="E16"/>
      <c r="F16"/>
      <c r="G16"/>
      <c r="H16"/>
      <c r="I16"/>
      <c r="J16"/>
    </row>
    <row r="17" spans="1:10" ht="30" customHeight="1">
      <c r="A17" s="94" t="s">
        <v>90</v>
      </c>
      <c r="B17" s="95">
        <f>COUNTIF(Tabelle3[Box 1, Box 2, Box 3
Box 4, Box 5, Box 6],5)</f>
        <v>0</v>
      </c>
      <c r="D17"/>
      <c r="E17"/>
      <c r="F17"/>
      <c r="G17"/>
      <c r="H17"/>
      <c r="I17"/>
      <c r="J17"/>
    </row>
    <row r="18" spans="1:10" ht="30" customHeight="1">
      <c r="A18" s="94" t="s">
        <v>91</v>
      </c>
      <c r="B18" s="95">
        <f>COUNTIF(Tabelle3[Box 1, Box 2, Box 3
Box 4, Box 5, Box 6],6)</f>
        <v>0</v>
      </c>
      <c r="D18"/>
      <c r="E18"/>
      <c r="F18"/>
      <c r="G18"/>
      <c r="H18"/>
      <c r="I18"/>
      <c r="J18"/>
    </row>
    <row r="19" spans="1:10" ht="30" customHeight="1">
      <c r="A19"/>
      <c r="B19"/>
      <c r="C19"/>
      <c r="D19"/>
      <c r="E19"/>
      <c r="F19"/>
      <c r="G19"/>
      <c r="H19"/>
      <c r="I19"/>
      <c r="J19"/>
    </row>
    <row r="20" spans="1:10" ht="30" customHeight="1">
      <c r="A20"/>
      <c r="B20"/>
      <c r="C20"/>
      <c r="D20"/>
      <c r="E20"/>
      <c r="F20"/>
      <c r="G20"/>
      <c r="H20"/>
      <c r="I20"/>
      <c r="J20"/>
    </row>
    <row r="21" spans="1:10" ht="30" customHeight="1">
      <c r="A21"/>
      <c r="B21"/>
      <c r="C21"/>
      <c r="D21"/>
      <c r="E21"/>
      <c r="F21"/>
      <c r="G21"/>
      <c r="H21"/>
      <c r="I21"/>
      <c r="J21"/>
    </row>
    <row r="22" spans="1:10" ht="30" customHeight="1">
      <c r="A22"/>
      <c r="B22"/>
      <c r="C22"/>
      <c r="D22"/>
      <c r="E22"/>
      <c r="F22"/>
      <c r="G22"/>
      <c r="H22"/>
      <c r="I22"/>
      <c r="J22"/>
    </row>
    <row r="23" spans="1:10" ht="30" customHeight="1">
      <c r="A23"/>
      <c r="B23"/>
      <c r="C23"/>
      <c r="D23"/>
      <c r="E23"/>
      <c r="F23"/>
      <c r="G23"/>
      <c r="H23"/>
      <c r="I23"/>
      <c r="J23"/>
    </row>
    <row r="24" spans="1:10" ht="30" customHeight="1">
      <c r="A24"/>
      <c r="B24"/>
      <c r="C24"/>
      <c r="D24"/>
      <c r="E24"/>
      <c r="F24"/>
      <c r="G24"/>
      <c r="H24"/>
      <c r="I24"/>
      <c r="J24"/>
    </row>
    <row r="25" spans="1:10" ht="30" customHeight="1">
      <c r="A25"/>
      <c r="B25"/>
      <c r="C25"/>
      <c r="D25"/>
      <c r="E25"/>
      <c r="F25"/>
      <c r="G25"/>
      <c r="H25"/>
      <c r="I25"/>
      <c r="J25"/>
    </row>
    <row r="26" spans="1:10" ht="30" customHeight="1">
      <c r="A26"/>
      <c r="B26"/>
      <c r="C26"/>
      <c r="D26"/>
      <c r="E26"/>
      <c r="F26"/>
      <c r="G26"/>
      <c r="H26"/>
      <c r="I26"/>
      <c r="J26"/>
    </row>
    <row r="27" spans="1:10" ht="30" customHeight="1">
      <c r="A27"/>
      <c r="B27"/>
      <c r="C27"/>
      <c r="D27"/>
      <c r="E27"/>
      <c r="F27"/>
      <c r="G27"/>
      <c r="H27"/>
      <c r="I27"/>
      <c r="J27"/>
    </row>
    <row r="28" spans="1:10" ht="30" customHeight="1">
      <c r="A28"/>
      <c r="B28"/>
      <c r="C28"/>
      <c r="D28"/>
      <c r="E28"/>
      <c r="F28"/>
      <c r="G28"/>
      <c r="H28"/>
      <c r="I28"/>
      <c r="J28"/>
    </row>
    <row r="29" spans="1:10" ht="30" customHeight="1">
      <c r="A29"/>
      <c r="B29"/>
      <c r="C29"/>
      <c r="D29"/>
      <c r="E29"/>
      <c r="F29"/>
      <c r="G29"/>
      <c r="H29"/>
      <c r="I29"/>
      <c r="J29"/>
    </row>
    <row r="30" spans="1:10" ht="30" customHeight="1">
      <c r="A30"/>
      <c r="B30"/>
      <c r="C30"/>
      <c r="D30"/>
      <c r="E30"/>
      <c r="F30"/>
      <c r="G30"/>
      <c r="H30"/>
      <c r="I30"/>
      <c r="J30"/>
    </row>
    <row r="31" spans="1:10" ht="30" customHeight="1">
      <c r="A31"/>
      <c r="B31"/>
      <c r="C31"/>
      <c r="D31"/>
      <c r="E31"/>
      <c r="F31"/>
      <c r="G31"/>
      <c r="H31"/>
      <c r="I31"/>
      <c r="J31"/>
    </row>
    <row r="32" spans="1:10" ht="30" customHeight="1">
      <c r="A32"/>
      <c r="B32"/>
      <c r="C32"/>
      <c r="D32"/>
      <c r="E32"/>
      <c r="F32"/>
      <c r="G32"/>
      <c r="H32"/>
      <c r="I32"/>
      <c r="J32"/>
    </row>
    <row r="33" customFormat="1" ht="30" customHeight="1"/>
    <row r="34" customFormat="1" ht="30" customHeight="1"/>
    <row r="35" customFormat="1" ht="30" customHeight="1"/>
    <row r="36" customFormat="1" ht="30" customHeight="1"/>
    <row r="37" customFormat="1" ht="30" customHeight="1"/>
    <row r="38" customFormat="1" ht="30" customHeight="1"/>
    <row r="39" customFormat="1" ht="30" customHeight="1"/>
    <row r="40" customFormat="1" ht="30" customHeight="1"/>
    <row r="41" customFormat="1" ht="30" customHeight="1"/>
    <row r="42" customFormat="1" ht="30" customHeight="1"/>
    <row r="43" customFormat="1" ht="30" customHeight="1"/>
    <row r="44" customFormat="1" ht="30" customHeight="1"/>
    <row r="45" customFormat="1" ht="30" customHeight="1"/>
    <row r="46" customFormat="1" ht="30" customHeight="1"/>
    <row r="47" customFormat="1" ht="30" customHeight="1"/>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row r="93" customFormat="1" ht="30" customHeight="1"/>
    <row r="94" customFormat="1" ht="30" customHeight="1"/>
    <row r="95" customFormat="1" ht="30" customHeight="1"/>
    <row r="96" customFormat="1" ht="30" customHeight="1"/>
    <row r="97" customFormat="1" ht="30" customHeight="1"/>
    <row r="98" customFormat="1" ht="30" customHeight="1"/>
    <row r="99" customFormat="1" ht="30" customHeight="1"/>
    <row r="100" customFormat="1" ht="30" customHeight="1"/>
    <row r="101" customFormat="1" ht="30" customHeight="1"/>
    <row r="102" customFormat="1" ht="30" customHeight="1"/>
    <row r="103" customFormat="1" ht="30" customHeight="1"/>
    <row r="104" customFormat="1" ht="30" customHeight="1"/>
    <row r="105" customFormat="1" ht="30" customHeight="1"/>
    <row r="106" customFormat="1" ht="30" customHeight="1"/>
    <row r="107" customFormat="1" ht="30" customHeight="1"/>
    <row r="108" customFormat="1" ht="30" customHeight="1"/>
    <row r="109" customFormat="1" ht="30" customHeight="1"/>
    <row r="110" customFormat="1" ht="30" customHeight="1"/>
    <row r="111" customFormat="1" ht="30" customHeight="1"/>
    <row r="112" customFormat="1" ht="30" customHeight="1"/>
    <row r="113" customFormat="1" ht="30" customHeight="1"/>
    <row r="114" customFormat="1" ht="30" customHeight="1"/>
    <row r="115" customFormat="1" ht="30" customHeight="1"/>
    <row r="116" customFormat="1" ht="30" customHeight="1"/>
    <row r="117" customFormat="1" ht="30" customHeight="1"/>
    <row r="118" customFormat="1" ht="30" customHeight="1"/>
    <row r="119" customFormat="1" ht="30" customHeight="1"/>
    <row r="120" customFormat="1" ht="30" customHeight="1"/>
    <row r="121" customFormat="1" ht="30" customHeight="1"/>
    <row r="122" customFormat="1" ht="30" customHeight="1"/>
    <row r="123" customFormat="1" ht="30" customHeight="1"/>
    <row r="124" customFormat="1" ht="30" customHeight="1"/>
    <row r="125" customFormat="1" ht="30" customHeight="1"/>
    <row r="126" customFormat="1" ht="30" customHeight="1"/>
    <row r="127" customFormat="1" ht="30" customHeight="1"/>
    <row r="128" customFormat="1" ht="30" customHeight="1"/>
    <row r="129" customFormat="1" ht="30" customHeight="1"/>
    <row r="130" customFormat="1" ht="30" customHeight="1"/>
    <row r="131" customFormat="1" ht="30" customHeight="1"/>
    <row r="132" customFormat="1" ht="30" customHeight="1"/>
    <row r="133" customFormat="1" ht="30" customHeight="1"/>
    <row r="134" customFormat="1" ht="30" customHeight="1"/>
    <row r="135" customFormat="1" ht="30" customHeight="1"/>
    <row r="136" customFormat="1" ht="30" customHeight="1"/>
    <row r="137" customFormat="1" ht="30" customHeight="1"/>
    <row r="138" customFormat="1" ht="30" customHeight="1"/>
    <row r="139" customFormat="1" ht="30" customHeight="1"/>
    <row r="140" customFormat="1" ht="30" customHeight="1"/>
    <row r="141" customFormat="1" ht="30" customHeight="1"/>
    <row r="142" customFormat="1" ht="30" customHeight="1"/>
    <row r="143" customFormat="1" ht="30" customHeight="1"/>
    <row r="144" customFormat="1" ht="30" customHeight="1"/>
    <row r="145" spans="3:9" customFormat="1" ht="30" customHeight="1"/>
    <row r="146" spans="3:9" customFormat="1" ht="30" customHeight="1"/>
    <row r="147" spans="3:9" customFormat="1" ht="30" customHeight="1"/>
    <row r="148" spans="3:9" customFormat="1" ht="30" customHeight="1"/>
    <row r="149" spans="3:9" customFormat="1" ht="30" customHeight="1"/>
    <row r="150" spans="3:9" customFormat="1" ht="30" customHeight="1"/>
    <row r="151" spans="3:9" customFormat="1" ht="30" customHeight="1"/>
    <row r="152" spans="3:9" customFormat="1" ht="30" customHeight="1"/>
    <row r="153" spans="3:9" customFormat="1" ht="30" customHeight="1"/>
    <row r="154" spans="3:9" customFormat="1" ht="30" customHeight="1"/>
    <row r="155" spans="3:9" customFormat="1" ht="30" customHeight="1"/>
    <row r="156" spans="3:9" customFormat="1" ht="30" customHeight="1"/>
    <row r="157" spans="3:9" customFormat="1" ht="30" customHeight="1">
      <c r="C157">
        <f>'Eure Boxen'!C222</f>
        <v>0</v>
      </c>
      <c r="I157" t="s">
        <v>0</v>
      </c>
    </row>
    <row r="158" spans="3:9" customFormat="1" ht="30" customHeight="1">
      <c r="C158">
        <f>'Eure Boxen'!D222</f>
        <v>0</v>
      </c>
    </row>
    <row r="159" spans="3:9" customFormat="1" ht="30" customHeight="1">
      <c r="C159">
        <f>'Eure Boxen'!E222</f>
        <v>0</v>
      </c>
    </row>
    <row r="160" spans="3:9" customFormat="1" ht="30" customHeight="1">
      <c r="C160">
        <f>'Eure Boxen'!C225</f>
        <v>0</v>
      </c>
      <c r="I160" t="s">
        <v>0</v>
      </c>
    </row>
    <row r="161" spans="3:9" customFormat="1" ht="30" customHeight="1">
      <c r="C161">
        <f>'Eure Boxen'!D225</f>
        <v>0</v>
      </c>
    </row>
    <row r="162" spans="3:9" customFormat="1" ht="30" customHeight="1">
      <c r="C162">
        <f>'Eure Boxen'!E225</f>
        <v>0</v>
      </c>
    </row>
    <row r="163" spans="3:9" customFormat="1" ht="30" customHeight="1">
      <c r="C163">
        <f>'Eure Boxen'!C228</f>
        <v>0</v>
      </c>
      <c r="I163" t="s">
        <v>0</v>
      </c>
    </row>
    <row r="164" spans="3:9" customFormat="1" ht="30" customHeight="1">
      <c r="C164">
        <f>'Eure Boxen'!D228</f>
        <v>0</v>
      </c>
    </row>
    <row r="165" spans="3:9" customFormat="1" ht="30" customHeight="1">
      <c r="C165">
        <f>'Eure Boxen'!E228</f>
        <v>0</v>
      </c>
    </row>
    <row r="166" spans="3:9" customFormat="1" ht="30" customHeight="1">
      <c r="C166">
        <f>'Eure Boxen'!C231</f>
        <v>0</v>
      </c>
      <c r="I166" t="s">
        <v>0</v>
      </c>
    </row>
    <row r="167" spans="3:9" customFormat="1" ht="30" customHeight="1">
      <c r="C167">
        <f>'Eure Boxen'!D231</f>
        <v>0</v>
      </c>
    </row>
    <row r="168" spans="3:9" customFormat="1" ht="30" customHeight="1">
      <c r="C168">
        <f>'Eure Boxen'!E231</f>
        <v>0</v>
      </c>
    </row>
    <row r="169" spans="3:9" customFormat="1" ht="30" customHeight="1">
      <c r="C169">
        <f>'Eure Boxen'!C234</f>
        <v>0</v>
      </c>
      <c r="I169" t="s">
        <v>0</v>
      </c>
    </row>
    <row r="170" spans="3:9" customFormat="1" ht="30" customHeight="1">
      <c r="C170">
        <f>'Eure Boxen'!D234</f>
        <v>0</v>
      </c>
    </row>
    <row r="171" spans="3:9" customFormat="1" ht="30" customHeight="1">
      <c r="C171">
        <f>'Eure Boxen'!E234</f>
        <v>0</v>
      </c>
    </row>
    <row r="172" spans="3:9" customFormat="1" ht="30" customHeight="1">
      <c r="C172">
        <f>'Eure Boxen'!C237</f>
        <v>0</v>
      </c>
      <c r="I172" t="s">
        <v>0</v>
      </c>
    </row>
    <row r="173" spans="3:9" customFormat="1" ht="30" customHeight="1">
      <c r="C173">
        <f>'Eure Boxen'!D237</f>
        <v>0</v>
      </c>
    </row>
    <row r="174" spans="3:9" customFormat="1" ht="30" customHeight="1">
      <c r="C174">
        <f>'Eure Boxen'!E237</f>
        <v>0</v>
      </c>
    </row>
    <row r="175" spans="3:9" customFormat="1" ht="30" customHeight="1">
      <c r="C175">
        <f>'Eure Boxen'!C240</f>
        <v>0</v>
      </c>
      <c r="I175" t="s">
        <v>0</v>
      </c>
    </row>
    <row r="176" spans="3:9" customFormat="1" ht="30" customHeight="1">
      <c r="C176">
        <f>'Eure Boxen'!D240</f>
        <v>0</v>
      </c>
    </row>
    <row r="177" spans="1:10" ht="30" customHeight="1">
      <c r="A177"/>
      <c r="B177"/>
      <c r="C177">
        <f>'Eure Boxen'!E240</f>
        <v>0</v>
      </c>
      <c r="D177"/>
      <c r="E177"/>
      <c r="F177"/>
      <c r="G177"/>
      <c r="H177"/>
      <c r="I177"/>
      <c r="J177"/>
    </row>
    <row r="178" spans="1:10" ht="30" customHeight="1">
      <c r="A178"/>
      <c r="B178"/>
      <c r="C178">
        <f>'Eure Boxen'!C243</f>
        <v>0</v>
      </c>
      <c r="D178"/>
      <c r="E178"/>
      <c r="F178"/>
      <c r="G178"/>
      <c r="H178"/>
      <c r="I178" t="s">
        <v>0</v>
      </c>
      <c r="J178"/>
    </row>
    <row r="179" spans="1:10" ht="30" customHeight="1">
      <c r="A179"/>
      <c r="B179"/>
      <c r="C179">
        <f>'Eure Boxen'!D243</f>
        <v>0</v>
      </c>
      <c r="D179"/>
      <c r="E179"/>
      <c r="F179"/>
      <c r="G179"/>
      <c r="H179"/>
      <c r="I179"/>
      <c r="J179"/>
    </row>
    <row r="180" spans="1:10" ht="30" customHeight="1">
      <c r="A180"/>
      <c r="B180"/>
      <c r="C180">
        <f>'Eure Boxen'!E243</f>
        <v>0</v>
      </c>
      <c r="D180"/>
      <c r="E180"/>
      <c r="F180"/>
      <c r="G180"/>
      <c r="H180"/>
      <c r="I180"/>
      <c r="J180"/>
    </row>
    <row r="181" spans="1:10" ht="30" customHeight="1">
      <c r="A181"/>
      <c r="B181"/>
      <c r="C181">
        <f>'Eure Boxen'!C246</f>
        <v>0</v>
      </c>
      <c r="D181"/>
      <c r="E181"/>
      <c r="F181"/>
      <c r="G181"/>
      <c r="H181"/>
      <c r="I181" t="s">
        <v>0</v>
      </c>
      <c r="J181"/>
    </row>
    <row r="182" spans="1:10" ht="30" customHeight="1">
      <c r="A182"/>
      <c r="B182"/>
      <c r="C182">
        <f>'Eure Boxen'!D246</f>
        <v>0</v>
      </c>
      <c r="D182"/>
      <c r="E182"/>
      <c r="F182"/>
      <c r="G182"/>
      <c r="H182"/>
      <c r="I182"/>
      <c r="J182"/>
    </row>
    <row r="183" spans="1:10" ht="30" customHeight="1">
      <c r="A183"/>
      <c r="B183"/>
      <c r="C183">
        <f>'Eure Boxen'!E246</f>
        <v>0</v>
      </c>
      <c r="D183"/>
      <c r="E183"/>
      <c r="F183"/>
      <c r="G183"/>
      <c r="H183"/>
      <c r="I183"/>
      <c r="J183"/>
    </row>
    <row r="184" spans="1:10" ht="30" customHeight="1">
      <c r="A184"/>
      <c r="B184"/>
      <c r="C184">
        <f>'Eure Boxen'!C249</f>
        <v>0</v>
      </c>
      <c r="D184"/>
      <c r="E184"/>
      <c r="F184"/>
      <c r="G184"/>
      <c r="H184"/>
      <c r="I184" t="s">
        <v>0</v>
      </c>
      <c r="J184"/>
    </row>
    <row r="185" spans="1:10" ht="30" customHeight="1">
      <c r="A185"/>
      <c r="B185"/>
      <c r="C185">
        <f>'Eure Boxen'!D249</f>
        <v>0</v>
      </c>
      <c r="D185"/>
      <c r="E185"/>
      <c r="F185"/>
      <c r="G185"/>
      <c r="H185"/>
      <c r="I185"/>
      <c r="J185"/>
    </row>
    <row r="186" spans="1:10" ht="30" customHeight="1">
      <c r="A186"/>
      <c r="B186"/>
      <c r="C186">
        <f>'Eure Boxen'!E249</f>
        <v>0</v>
      </c>
      <c r="D186"/>
      <c r="E186"/>
      <c r="F186"/>
      <c r="G186"/>
      <c r="H186"/>
      <c r="I186"/>
      <c r="J186"/>
    </row>
    <row r="187" spans="1:10" ht="30" customHeight="1">
      <c r="A187"/>
      <c r="B187"/>
      <c r="C187">
        <f>'Eure Boxen'!C252</f>
        <v>0</v>
      </c>
      <c r="D187"/>
      <c r="E187"/>
      <c r="F187"/>
      <c r="G187"/>
      <c r="H187"/>
      <c r="I187" t="s">
        <v>0</v>
      </c>
      <c r="J187"/>
    </row>
    <row r="188" spans="1:10" ht="30" customHeight="1">
      <c r="A188"/>
      <c r="B188"/>
      <c r="C188">
        <f>'Eure Boxen'!D252</f>
        <v>0</v>
      </c>
      <c r="D188"/>
      <c r="E188"/>
      <c r="F188"/>
      <c r="G188"/>
      <c r="H188"/>
      <c r="I188"/>
      <c r="J188"/>
    </row>
    <row r="189" spans="1:10" ht="30" customHeight="1">
      <c r="A189">
        <f>'Adressdaten der TeilnehmerInnen'!C191</f>
        <v>0</v>
      </c>
      <c r="B189"/>
      <c r="C189">
        <f>'Eure Boxen'!E252</f>
        <v>0</v>
      </c>
      <c r="D189"/>
      <c r="E189"/>
      <c r="F189"/>
      <c r="G189"/>
      <c r="H189"/>
      <c r="I189"/>
      <c r="J189"/>
    </row>
    <row r="190" spans="1:10" ht="30" customHeight="1">
      <c r="A190">
        <f>'Adressdaten der TeilnehmerInnen'!C192</f>
        <v>0</v>
      </c>
      <c r="B190"/>
      <c r="C190">
        <f>'Eure Boxen'!C255</f>
        <v>0</v>
      </c>
      <c r="D190"/>
      <c r="E190"/>
      <c r="F190"/>
      <c r="G190"/>
      <c r="H190"/>
      <c r="I190" t="s">
        <v>0</v>
      </c>
      <c r="J190"/>
    </row>
    <row r="191" spans="1:10" ht="30" customHeight="1">
      <c r="A191">
        <f>'Adressdaten der TeilnehmerInnen'!C193</f>
        <v>0</v>
      </c>
      <c r="B191"/>
      <c r="C191">
        <f>'Eure Boxen'!D255</f>
        <v>0</v>
      </c>
      <c r="D191"/>
      <c r="E191"/>
      <c r="F191"/>
      <c r="G191"/>
      <c r="H191"/>
      <c r="I191"/>
      <c r="J191"/>
    </row>
    <row r="192" spans="1:10" ht="30" customHeight="1">
      <c r="A192">
        <f>'Adressdaten der TeilnehmerInnen'!C194</f>
        <v>0</v>
      </c>
      <c r="B192"/>
      <c r="C192">
        <f>'Eure Boxen'!E255</f>
        <v>0</v>
      </c>
      <c r="D192"/>
      <c r="E192"/>
      <c r="F192"/>
      <c r="G192"/>
      <c r="H192"/>
      <c r="I192"/>
      <c r="J192"/>
    </row>
  </sheetData>
  <sheetProtection algorithmName="SHA-512" hashValue="mSPHTFMV9wznMQYBy31r/1TCyJY9jlMUeNfUVwPdNOJqEqp9E7VuTltz5lg3TEFYBzUYF65EFXJue8oEbrbTNw==" saltValue="mgdzJyEJ+jW4tD7PTDirCQ==" spinCount="100000" sheet="1" selectLockedCells="1"/>
  <mergeCells count="7">
    <mergeCell ref="A10:G10"/>
    <mergeCell ref="F1:G1"/>
    <mergeCell ref="F7:F9"/>
    <mergeCell ref="G7:G9"/>
    <mergeCell ref="A7:D7"/>
    <mergeCell ref="A8:D9"/>
    <mergeCell ref="E8:E9"/>
  </mergeCells>
  <phoneticPr fontId="36" type="noConversion"/>
  <hyperlinks>
    <hyperlink ref="G7" r:id="rId1" xr:uid="{FCB565A4-344F-40AA-B08B-188C0DD88AFE}"/>
    <hyperlink ref="G7:G9" r:id="rId2" display="hallo@gourmetdelivery.de" xr:uid="{0723230C-4744-46F7-A9C6-5F3AE6676C87}"/>
  </hyperlinks>
  <printOptions horizontalCentered="1"/>
  <pageMargins left="0.4" right="0.4" top="0.4" bottom="0.4" header="0.3" footer="0.3"/>
  <pageSetup paperSize="9" scale="77" orientation="landscape"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F13FD-E159-4DB1-A70A-07004AE47B2A}">
  <sheetPr codeName="Tabelle5">
    <tabColor theme="1" tint="0.34998626667073579"/>
  </sheetPr>
  <dimension ref="A1:BH328"/>
  <sheetViews>
    <sheetView zoomScale="90" zoomScaleNormal="90" workbookViewId="0">
      <selection sqref="A1:M1"/>
    </sheetView>
  </sheetViews>
  <sheetFormatPr baseColWidth="10" defaultRowHeight="14.4"/>
  <cols>
    <col min="1" max="4" width="25.6640625" customWidth="1"/>
    <col min="14" max="60" width="11.44140625" style="79"/>
  </cols>
  <sheetData>
    <row r="1" spans="1:13" ht="21.6">
      <c r="A1" s="329" t="s">
        <v>93</v>
      </c>
      <c r="B1" s="329"/>
      <c r="C1" s="329"/>
      <c r="D1" s="329"/>
      <c r="E1" s="329"/>
      <c r="F1" s="329"/>
      <c r="G1" s="329"/>
      <c r="H1" s="329"/>
      <c r="I1" s="329"/>
      <c r="J1" s="329"/>
      <c r="K1" s="329"/>
      <c r="L1" s="329"/>
      <c r="M1" s="329"/>
    </row>
    <row r="2" spans="1:13">
      <c r="A2" s="152"/>
      <c r="B2" s="152"/>
      <c r="C2" s="152"/>
      <c r="D2" s="152"/>
      <c r="E2" s="152"/>
      <c r="F2" s="152"/>
      <c r="G2" s="152"/>
      <c r="H2" s="152"/>
      <c r="I2" s="152"/>
      <c r="J2" s="152"/>
      <c r="K2" s="152"/>
      <c r="L2" s="152"/>
      <c r="M2" s="147"/>
    </row>
    <row r="3" spans="1:13">
      <c r="A3" s="145" t="s">
        <v>237</v>
      </c>
      <c r="B3" s="146"/>
      <c r="C3" s="146"/>
      <c r="D3" s="146"/>
      <c r="E3" s="146"/>
      <c r="F3" s="146"/>
      <c r="G3" s="146"/>
      <c r="H3" s="146"/>
      <c r="I3" s="146"/>
      <c r="J3" s="146"/>
      <c r="K3" s="146"/>
      <c r="L3" s="146"/>
      <c r="M3" s="147"/>
    </row>
    <row r="4" spans="1:13">
      <c r="A4" s="148"/>
      <c r="B4" s="149"/>
      <c r="C4" s="149"/>
      <c r="D4" s="149"/>
      <c r="E4" s="149"/>
      <c r="F4" s="149"/>
      <c r="G4" s="149"/>
      <c r="H4" s="149"/>
      <c r="I4" s="149"/>
      <c r="J4" s="149"/>
      <c r="K4" s="149"/>
      <c r="L4" s="149"/>
      <c r="M4" s="150"/>
    </row>
    <row r="5" spans="1:13" ht="15" customHeight="1">
      <c r="A5" s="330" t="s">
        <v>88</v>
      </c>
      <c r="B5" s="331"/>
      <c r="C5" s="331"/>
      <c r="D5" s="331"/>
      <c r="E5" s="331"/>
      <c r="F5" s="331"/>
      <c r="G5" s="331"/>
      <c r="H5" s="331"/>
      <c r="I5" s="331"/>
      <c r="J5" s="331"/>
      <c r="K5" s="331"/>
      <c r="L5" s="331"/>
      <c r="M5" s="332"/>
    </row>
    <row r="6" spans="1:13" ht="15" customHeight="1">
      <c r="A6" s="151"/>
      <c r="B6" s="152"/>
      <c r="C6" s="152"/>
      <c r="D6" s="152"/>
      <c r="E6" s="152"/>
      <c r="F6" s="152"/>
      <c r="G6" s="152"/>
      <c r="H6" s="152"/>
      <c r="I6" s="152"/>
      <c r="J6" s="152"/>
      <c r="K6" s="152"/>
      <c r="L6" s="152"/>
      <c r="M6" s="153"/>
    </row>
    <row r="7" spans="1:13" ht="15" customHeight="1">
      <c r="A7" s="333" t="s">
        <v>95</v>
      </c>
      <c r="B7" s="334"/>
      <c r="C7" s="334"/>
      <c r="D7" s="334"/>
      <c r="E7" s="334"/>
      <c r="F7" s="334"/>
      <c r="G7" s="334"/>
      <c r="H7" s="334"/>
      <c r="I7" s="334"/>
      <c r="J7" s="334"/>
      <c r="K7" s="334"/>
      <c r="L7" s="334"/>
      <c r="M7" s="335"/>
    </row>
    <row r="8" spans="1:13" ht="15" customHeight="1">
      <c r="A8" s="336" t="s">
        <v>203</v>
      </c>
      <c r="B8" s="337"/>
      <c r="C8" s="337"/>
      <c r="D8" s="337"/>
      <c r="E8" s="337"/>
      <c r="F8" s="337"/>
      <c r="G8" s="337"/>
      <c r="H8" s="337"/>
      <c r="I8" s="337"/>
      <c r="J8" s="337"/>
      <c r="K8" s="337"/>
      <c r="L8" s="337"/>
      <c r="M8" s="338"/>
    </row>
    <row r="9" spans="1:13" ht="15" customHeight="1">
      <c r="A9" s="333" t="s">
        <v>178</v>
      </c>
      <c r="B9" s="334"/>
      <c r="C9" s="334"/>
      <c r="D9" s="334"/>
      <c r="E9" s="334"/>
      <c r="F9" s="334"/>
      <c r="G9" s="334"/>
      <c r="H9" s="334"/>
      <c r="I9" s="334"/>
      <c r="J9" s="334"/>
      <c r="K9" s="334"/>
      <c r="L9" s="334"/>
      <c r="M9" s="335"/>
    </row>
    <row r="10" spans="1:13" ht="28.2" customHeight="1">
      <c r="A10" s="339" t="s">
        <v>179</v>
      </c>
      <c r="B10" s="340"/>
      <c r="C10" s="340"/>
      <c r="D10" s="340"/>
      <c r="E10" s="340"/>
      <c r="F10" s="340"/>
      <c r="G10" s="340"/>
      <c r="H10" s="340"/>
      <c r="I10" s="340"/>
      <c r="J10" s="340"/>
      <c r="K10" s="340"/>
      <c r="L10" s="340"/>
      <c r="M10" s="341"/>
    </row>
    <row r="11" spans="1:13" ht="15" customHeight="1">
      <c r="A11" s="290" t="s">
        <v>238</v>
      </c>
      <c r="B11" s="290"/>
      <c r="C11" s="290"/>
      <c r="D11" s="290"/>
      <c r="E11" s="290"/>
      <c r="F11" s="290"/>
      <c r="G11" s="290"/>
      <c r="H11" s="290"/>
      <c r="I11" s="290"/>
      <c r="J11" s="290"/>
      <c r="K11" s="290"/>
      <c r="L11" s="290"/>
      <c r="M11" s="291"/>
    </row>
    <row r="12" spans="1:13" ht="15" customHeight="1">
      <c r="A12" s="293"/>
      <c r="B12" s="293"/>
      <c r="C12" s="293"/>
      <c r="D12" s="293"/>
      <c r="E12" s="293"/>
      <c r="F12" s="293"/>
      <c r="G12" s="293"/>
      <c r="H12" s="293"/>
      <c r="I12" s="293"/>
      <c r="J12" s="293"/>
      <c r="K12" s="293"/>
      <c r="L12" s="293"/>
      <c r="M12" s="294"/>
    </row>
    <row r="13" spans="1:13" ht="15" customHeight="1">
      <c r="A13" s="293"/>
      <c r="B13" s="293"/>
      <c r="C13" s="293"/>
      <c r="D13" s="293"/>
      <c r="E13" s="293"/>
      <c r="F13" s="293"/>
      <c r="G13" s="293"/>
      <c r="H13" s="293"/>
      <c r="I13" s="293"/>
      <c r="J13" s="293"/>
      <c r="K13" s="293"/>
      <c r="L13" s="293"/>
      <c r="M13" s="294"/>
    </row>
    <row r="14" spans="1:13" ht="15" customHeight="1">
      <c r="A14" s="293"/>
      <c r="B14" s="293"/>
      <c r="C14" s="293"/>
      <c r="D14" s="293"/>
      <c r="E14" s="293"/>
      <c r="F14" s="293"/>
      <c r="G14" s="293"/>
      <c r="H14" s="293"/>
      <c r="I14" s="293"/>
      <c r="J14" s="293"/>
      <c r="K14" s="293"/>
      <c r="L14" s="293"/>
      <c r="M14" s="294"/>
    </row>
    <row r="15" spans="1:13" ht="15" customHeight="1">
      <c r="A15" s="293"/>
      <c r="B15" s="293"/>
      <c r="C15" s="293"/>
      <c r="D15" s="293"/>
      <c r="E15" s="293"/>
      <c r="F15" s="293"/>
      <c r="G15" s="293"/>
      <c r="H15" s="293"/>
      <c r="I15" s="293"/>
      <c r="J15" s="293"/>
      <c r="K15" s="293"/>
      <c r="L15" s="293"/>
      <c r="M15" s="294"/>
    </row>
    <row r="16" spans="1:13" ht="15" customHeight="1">
      <c r="A16" s="293"/>
      <c r="B16" s="293"/>
      <c r="C16" s="293"/>
      <c r="D16" s="293"/>
      <c r="E16" s="293"/>
      <c r="F16" s="293"/>
      <c r="G16" s="293"/>
      <c r="H16" s="293"/>
      <c r="I16" s="293"/>
      <c r="J16" s="293"/>
      <c r="K16" s="293"/>
      <c r="L16" s="293"/>
      <c r="M16" s="294"/>
    </row>
    <row r="17" spans="1:13" ht="15" customHeight="1">
      <c r="A17" s="293"/>
      <c r="B17" s="293"/>
      <c r="C17" s="293"/>
      <c r="D17" s="293"/>
      <c r="E17" s="293"/>
      <c r="F17" s="293"/>
      <c r="G17" s="293"/>
      <c r="H17" s="293"/>
      <c r="I17" s="293"/>
      <c r="J17" s="293"/>
      <c r="K17" s="293"/>
      <c r="L17" s="293"/>
      <c r="M17" s="294"/>
    </row>
    <row r="18" spans="1:13" ht="15" customHeight="1">
      <c r="A18" s="293"/>
      <c r="B18" s="293"/>
      <c r="C18" s="293"/>
      <c r="D18" s="293"/>
      <c r="E18" s="293"/>
      <c r="F18" s="293"/>
      <c r="G18" s="293"/>
      <c r="H18" s="293"/>
      <c r="I18" s="293"/>
      <c r="J18" s="293"/>
      <c r="K18" s="293"/>
      <c r="L18" s="293"/>
      <c r="M18" s="294"/>
    </row>
    <row r="19" spans="1:13" ht="15" customHeight="1">
      <c r="A19" s="293"/>
      <c r="B19" s="293"/>
      <c r="C19" s="293"/>
      <c r="D19" s="293"/>
      <c r="E19" s="293"/>
      <c r="F19" s="293"/>
      <c r="G19" s="293"/>
      <c r="H19" s="293"/>
      <c r="I19" s="293"/>
      <c r="J19" s="293"/>
      <c r="K19" s="293"/>
      <c r="L19" s="293"/>
      <c r="M19" s="294"/>
    </row>
    <row r="20" spans="1:13" ht="15" customHeight="1">
      <c r="A20" s="293"/>
      <c r="B20" s="293"/>
      <c r="C20" s="293"/>
      <c r="D20" s="293"/>
      <c r="E20" s="293"/>
      <c r="F20" s="293"/>
      <c r="G20" s="293"/>
      <c r="H20" s="293"/>
      <c r="I20" s="293"/>
      <c r="J20" s="293"/>
      <c r="K20" s="293"/>
      <c r="L20" s="293"/>
      <c r="M20" s="294"/>
    </row>
    <row r="21" spans="1:13" ht="15" customHeight="1">
      <c r="A21" s="293"/>
      <c r="B21" s="293"/>
      <c r="C21" s="293"/>
      <c r="D21" s="293"/>
      <c r="E21" s="293"/>
      <c r="F21" s="293"/>
      <c r="G21" s="293"/>
      <c r="H21" s="293"/>
      <c r="I21" s="293"/>
      <c r="J21" s="293"/>
      <c r="K21" s="293"/>
      <c r="L21" s="293"/>
      <c r="M21" s="294"/>
    </row>
    <row r="22" spans="1:13" ht="15" customHeight="1">
      <c r="A22" s="293"/>
      <c r="B22" s="293"/>
      <c r="C22" s="293"/>
      <c r="D22" s="293"/>
      <c r="E22" s="293"/>
      <c r="F22" s="293"/>
      <c r="G22" s="293"/>
      <c r="H22" s="293"/>
      <c r="I22" s="293"/>
      <c r="J22" s="293"/>
      <c r="K22" s="293"/>
      <c r="L22" s="293"/>
      <c r="M22" s="294"/>
    </row>
    <row r="23" spans="1:13" ht="15" customHeight="1">
      <c r="A23" s="293"/>
      <c r="B23" s="293"/>
      <c r="C23" s="293"/>
      <c r="D23" s="293"/>
      <c r="E23" s="293"/>
      <c r="F23" s="293"/>
      <c r="G23" s="293"/>
      <c r="H23" s="293"/>
      <c r="I23" s="293"/>
      <c r="J23" s="293"/>
      <c r="K23" s="293"/>
      <c r="L23" s="293"/>
      <c r="M23" s="294"/>
    </row>
    <row r="24" spans="1:13" ht="15" customHeight="1">
      <c r="A24" s="290" t="s">
        <v>209</v>
      </c>
      <c r="B24" s="290"/>
      <c r="C24" s="290"/>
      <c r="D24" s="290"/>
      <c r="E24" s="290"/>
      <c r="F24" s="290"/>
      <c r="G24" s="290"/>
      <c r="H24" s="290"/>
      <c r="I24" s="290"/>
      <c r="J24" s="290"/>
      <c r="K24" s="290"/>
      <c r="L24" s="290"/>
      <c r="M24" s="291"/>
    </row>
    <row r="25" spans="1:13">
      <c r="A25" s="293"/>
      <c r="B25" s="293"/>
      <c r="C25" s="293"/>
      <c r="D25" s="293"/>
      <c r="E25" s="293"/>
      <c r="F25" s="293"/>
      <c r="G25" s="293"/>
      <c r="H25" s="293"/>
      <c r="I25" s="293"/>
      <c r="J25" s="293"/>
      <c r="K25" s="293"/>
      <c r="L25" s="293"/>
      <c r="M25" s="294"/>
    </row>
    <row r="26" spans="1:13">
      <c r="A26" s="293"/>
      <c r="B26" s="293"/>
      <c r="C26" s="293"/>
      <c r="D26" s="293"/>
      <c r="E26" s="293"/>
      <c r="F26" s="293"/>
      <c r="G26" s="293"/>
      <c r="H26" s="293"/>
      <c r="I26" s="293"/>
      <c r="J26" s="293"/>
      <c r="K26" s="293"/>
      <c r="L26" s="293"/>
      <c r="M26" s="294"/>
    </row>
    <row r="27" spans="1:13">
      <c r="A27" s="293"/>
      <c r="B27" s="293"/>
      <c r="C27" s="293"/>
      <c r="D27" s="293"/>
      <c r="E27" s="293"/>
      <c r="F27" s="293"/>
      <c r="G27" s="293"/>
      <c r="H27" s="293"/>
      <c r="I27" s="293"/>
      <c r="J27" s="293"/>
      <c r="K27" s="293"/>
      <c r="L27" s="293"/>
      <c r="M27" s="294"/>
    </row>
    <row r="28" spans="1:13">
      <c r="A28" s="293"/>
      <c r="B28" s="293"/>
      <c r="C28" s="293"/>
      <c r="D28" s="293"/>
      <c r="E28" s="293"/>
      <c r="F28" s="293"/>
      <c r="G28" s="293"/>
      <c r="H28" s="293"/>
      <c r="I28" s="293"/>
      <c r="J28" s="293"/>
      <c r="K28" s="293"/>
      <c r="L28" s="293"/>
      <c r="M28" s="294"/>
    </row>
    <row r="29" spans="1:13">
      <c r="A29" s="293"/>
      <c r="B29" s="293"/>
      <c r="C29" s="293"/>
      <c r="D29" s="293"/>
      <c r="E29" s="293"/>
      <c r="F29" s="293"/>
      <c r="G29" s="293"/>
      <c r="H29" s="293"/>
      <c r="I29" s="293"/>
      <c r="J29" s="293"/>
      <c r="K29" s="293"/>
      <c r="L29" s="293"/>
      <c r="M29" s="294"/>
    </row>
    <row r="30" spans="1:13">
      <c r="A30" s="296"/>
      <c r="B30" s="296"/>
      <c r="C30" s="296"/>
      <c r="D30" s="296"/>
      <c r="E30" s="296"/>
      <c r="F30" s="296"/>
      <c r="G30" s="296"/>
      <c r="H30" s="296"/>
      <c r="I30" s="296"/>
      <c r="J30" s="296"/>
      <c r="K30" s="296"/>
      <c r="L30" s="296"/>
      <c r="M30" s="297"/>
    </row>
    <row r="31" spans="1:13">
      <c r="A31" s="79"/>
      <c r="B31" s="79"/>
      <c r="C31" s="79"/>
      <c r="D31" s="79"/>
      <c r="E31" s="79"/>
      <c r="F31" s="79"/>
      <c r="G31" s="79"/>
      <c r="H31" s="79"/>
      <c r="I31" s="79"/>
      <c r="J31" s="79"/>
      <c r="K31" s="79"/>
      <c r="L31" s="79"/>
      <c r="M31" s="79"/>
    </row>
    <row r="32" spans="1:13">
      <c r="A32" s="79"/>
      <c r="B32" s="79"/>
      <c r="C32" s="79"/>
      <c r="D32" s="79"/>
      <c r="E32" s="79"/>
      <c r="F32" s="79"/>
      <c r="G32" s="79"/>
      <c r="H32" s="79"/>
      <c r="I32" s="79"/>
      <c r="J32" s="79"/>
      <c r="K32" s="79"/>
      <c r="L32" s="79"/>
      <c r="M32" s="79"/>
    </row>
    <row r="33" spans="1:13">
      <c r="A33" s="79"/>
      <c r="B33" s="79"/>
      <c r="C33" s="79"/>
      <c r="D33" s="79"/>
      <c r="E33" s="79"/>
      <c r="F33" s="79"/>
      <c r="G33" s="79"/>
      <c r="H33" s="79"/>
      <c r="I33" s="79"/>
      <c r="J33" s="79"/>
      <c r="K33" s="79"/>
      <c r="L33" s="79"/>
      <c r="M33" s="79"/>
    </row>
    <row r="34" spans="1:13">
      <c r="A34" s="79"/>
      <c r="B34" s="79"/>
      <c r="C34" s="79"/>
      <c r="D34" s="79"/>
      <c r="E34" s="79"/>
      <c r="F34" s="79"/>
      <c r="G34" s="79"/>
      <c r="H34" s="79"/>
      <c r="I34" s="79"/>
      <c r="J34" s="79"/>
      <c r="K34" s="79"/>
      <c r="L34" s="79"/>
      <c r="M34" s="79"/>
    </row>
    <row r="35" spans="1:13">
      <c r="A35" s="79"/>
      <c r="B35" s="79"/>
      <c r="C35" s="79"/>
      <c r="D35" s="79"/>
      <c r="E35" s="79"/>
      <c r="F35" s="79"/>
      <c r="G35" s="79"/>
      <c r="H35" s="79"/>
      <c r="I35" s="79"/>
      <c r="J35" s="79"/>
      <c r="K35" s="79"/>
      <c r="L35" s="79"/>
      <c r="M35" s="79"/>
    </row>
    <row r="36" spans="1:13">
      <c r="A36" s="79"/>
      <c r="B36" s="79"/>
      <c r="C36" s="79"/>
      <c r="D36" s="79"/>
      <c r="E36" s="79"/>
      <c r="F36" s="79"/>
      <c r="G36" s="79"/>
      <c r="H36" s="79"/>
      <c r="I36" s="79"/>
      <c r="J36" s="79"/>
      <c r="K36" s="79"/>
      <c r="L36" s="79"/>
      <c r="M36" s="79"/>
    </row>
    <row r="37" spans="1:13">
      <c r="A37" s="79"/>
      <c r="B37" s="79"/>
      <c r="C37" s="79"/>
      <c r="D37" s="79"/>
      <c r="E37" s="79"/>
      <c r="F37" s="79"/>
      <c r="G37" s="79"/>
      <c r="H37" s="79"/>
      <c r="I37" s="79"/>
      <c r="J37" s="79"/>
      <c r="K37" s="79"/>
      <c r="L37" s="79"/>
      <c r="M37" s="79"/>
    </row>
    <row r="38" spans="1:13">
      <c r="A38" s="79"/>
      <c r="B38" s="79"/>
      <c r="C38" s="79"/>
      <c r="D38" s="79"/>
      <c r="E38" s="79"/>
      <c r="F38" s="79"/>
      <c r="G38" s="79"/>
      <c r="H38" s="79"/>
      <c r="I38" s="79"/>
      <c r="J38" s="79"/>
      <c r="K38" s="79"/>
      <c r="L38" s="79"/>
      <c r="M38" s="79"/>
    </row>
    <row r="39" spans="1:13">
      <c r="A39" s="79"/>
      <c r="B39" s="79"/>
      <c r="C39" s="79"/>
      <c r="D39" s="79"/>
      <c r="E39" s="79"/>
      <c r="F39" s="79"/>
      <c r="G39" s="79"/>
      <c r="H39" s="79"/>
      <c r="I39" s="79"/>
      <c r="J39" s="79"/>
      <c r="K39" s="79"/>
      <c r="L39" s="79"/>
      <c r="M39" s="79"/>
    </row>
    <row r="40" spans="1:13">
      <c r="A40" s="79"/>
      <c r="B40" s="79"/>
      <c r="C40" s="79"/>
      <c r="D40" s="79"/>
      <c r="E40" s="79"/>
      <c r="F40" s="79"/>
      <c r="G40" s="79"/>
      <c r="H40" s="79"/>
      <c r="I40" s="79"/>
      <c r="J40" s="79"/>
      <c r="K40" s="79"/>
      <c r="L40" s="79"/>
      <c r="M40" s="79"/>
    </row>
    <row r="41" spans="1:13">
      <c r="A41" s="79"/>
      <c r="B41" s="79"/>
      <c r="C41" s="79"/>
      <c r="D41" s="79"/>
      <c r="E41" s="79"/>
      <c r="F41" s="79"/>
      <c r="G41" s="79"/>
      <c r="H41" s="79"/>
      <c r="I41" s="79"/>
      <c r="J41" s="79"/>
      <c r="K41" s="79"/>
      <c r="L41" s="79"/>
      <c r="M41" s="79"/>
    </row>
    <row r="42" spans="1:13">
      <c r="A42" s="79"/>
      <c r="B42" s="79"/>
      <c r="C42" s="79"/>
      <c r="D42" s="79"/>
      <c r="E42" s="79"/>
      <c r="F42" s="79"/>
      <c r="G42" s="79"/>
      <c r="H42" s="79"/>
      <c r="I42" s="79"/>
      <c r="J42" s="79"/>
      <c r="K42" s="79"/>
      <c r="L42" s="79"/>
      <c r="M42" s="79"/>
    </row>
    <row r="43" spans="1:13">
      <c r="A43" s="79"/>
      <c r="B43" s="79"/>
      <c r="C43" s="79"/>
      <c r="D43" s="79"/>
      <c r="E43" s="79"/>
      <c r="F43" s="79"/>
      <c r="G43" s="79"/>
      <c r="H43" s="79"/>
      <c r="I43" s="79"/>
      <c r="J43" s="79"/>
      <c r="K43" s="79"/>
      <c r="L43" s="79"/>
      <c r="M43" s="79"/>
    </row>
    <row r="44" spans="1:13">
      <c r="A44" s="79"/>
      <c r="B44" s="79"/>
      <c r="C44" s="79"/>
      <c r="D44" s="79"/>
      <c r="E44" s="79"/>
      <c r="F44" s="79"/>
      <c r="G44" s="79"/>
      <c r="H44" s="79"/>
      <c r="I44" s="79"/>
      <c r="J44" s="79"/>
      <c r="K44" s="79"/>
      <c r="L44" s="79"/>
      <c r="M44" s="79"/>
    </row>
    <row r="45" spans="1:13">
      <c r="A45" s="79"/>
      <c r="B45" s="79"/>
      <c r="C45" s="79"/>
      <c r="D45" s="79"/>
      <c r="E45" s="79"/>
      <c r="F45" s="79"/>
      <c r="G45" s="79"/>
      <c r="H45" s="79"/>
      <c r="I45" s="79"/>
      <c r="J45" s="79"/>
      <c r="K45" s="79"/>
      <c r="L45" s="79"/>
      <c r="M45" s="79"/>
    </row>
    <row r="46" spans="1:13">
      <c r="A46" s="79"/>
      <c r="B46" s="79"/>
      <c r="C46" s="79"/>
      <c r="D46" s="79"/>
      <c r="E46" s="79"/>
      <c r="F46" s="79"/>
      <c r="G46" s="79"/>
      <c r="H46" s="79"/>
      <c r="I46" s="79"/>
      <c r="J46" s="79"/>
      <c r="K46" s="79"/>
      <c r="L46" s="79"/>
      <c r="M46" s="79"/>
    </row>
    <row r="47" spans="1:13">
      <c r="A47" s="79"/>
      <c r="B47" s="79"/>
      <c r="C47" s="79"/>
      <c r="D47" s="79"/>
      <c r="E47" s="79"/>
      <c r="F47" s="79"/>
      <c r="G47" s="79"/>
      <c r="H47" s="79"/>
      <c r="I47" s="79"/>
      <c r="J47" s="79"/>
      <c r="K47" s="79"/>
      <c r="L47" s="79"/>
      <c r="M47" s="79"/>
    </row>
    <row r="48" spans="1:13">
      <c r="A48" s="79"/>
      <c r="B48" s="79"/>
      <c r="C48" s="79"/>
      <c r="D48" s="79"/>
      <c r="E48" s="79"/>
      <c r="F48" s="79"/>
      <c r="G48" s="79"/>
      <c r="H48" s="79"/>
      <c r="I48" s="79"/>
      <c r="J48" s="79"/>
      <c r="K48" s="79"/>
      <c r="L48" s="79"/>
      <c r="M48" s="79"/>
    </row>
    <row r="49" spans="1:13">
      <c r="A49" s="79"/>
      <c r="B49" s="79"/>
      <c r="C49" s="79"/>
      <c r="D49" s="79"/>
      <c r="E49" s="79"/>
      <c r="F49" s="79"/>
      <c r="G49" s="79"/>
      <c r="H49" s="79"/>
      <c r="I49" s="79"/>
      <c r="J49" s="79"/>
      <c r="K49" s="79"/>
      <c r="L49" s="79"/>
      <c r="M49" s="79"/>
    </row>
    <row r="50" spans="1:13">
      <c r="A50" s="79"/>
      <c r="B50" s="79"/>
      <c r="C50" s="79"/>
      <c r="D50" s="79"/>
      <c r="E50" s="79"/>
      <c r="F50" s="79"/>
      <c r="G50" s="79"/>
      <c r="H50" s="79"/>
      <c r="I50" s="79"/>
      <c r="J50" s="79"/>
      <c r="K50" s="79"/>
      <c r="L50" s="79"/>
      <c r="M50" s="79"/>
    </row>
    <row r="51" spans="1:13">
      <c r="A51" s="79"/>
      <c r="B51" s="79"/>
      <c r="C51" s="79"/>
      <c r="D51" s="79"/>
      <c r="E51" s="79"/>
      <c r="F51" s="79"/>
      <c r="G51" s="79"/>
      <c r="H51" s="79"/>
      <c r="I51" s="79"/>
      <c r="J51" s="79"/>
      <c r="K51" s="79"/>
      <c r="L51" s="79"/>
      <c r="M51" s="79"/>
    </row>
    <row r="52" spans="1:13">
      <c r="A52" s="79"/>
      <c r="B52" s="79"/>
      <c r="C52" s="79"/>
      <c r="D52" s="79"/>
      <c r="E52" s="79"/>
      <c r="F52" s="79"/>
      <c r="G52" s="79"/>
      <c r="H52" s="79"/>
      <c r="I52" s="79"/>
      <c r="J52" s="79"/>
      <c r="K52" s="79"/>
      <c r="L52" s="79"/>
      <c r="M52" s="79"/>
    </row>
    <row r="53" spans="1:13">
      <c r="A53" s="79"/>
      <c r="B53" s="79"/>
      <c r="C53" s="79"/>
      <c r="D53" s="79"/>
      <c r="E53" s="79"/>
      <c r="F53" s="79"/>
      <c r="G53" s="79"/>
      <c r="H53" s="79"/>
      <c r="I53" s="79"/>
      <c r="J53" s="79"/>
      <c r="K53" s="79"/>
      <c r="L53" s="79"/>
      <c r="M53" s="79"/>
    </row>
    <row r="54" spans="1:13">
      <c r="A54" s="79"/>
      <c r="B54" s="79"/>
      <c r="C54" s="79"/>
      <c r="D54" s="79"/>
      <c r="E54" s="79"/>
      <c r="F54" s="79"/>
      <c r="G54" s="79"/>
      <c r="H54" s="79"/>
      <c r="I54" s="79"/>
      <c r="J54" s="79"/>
      <c r="K54" s="79"/>
      <c r="L54" s="79"/>
      <c r="M54" s="79"/>
    </row>
    <row r="55" spans="1:13">
      <c r="A55" s="79"/>
      <c r="B55" s="79"/>
      <c r="C55" s="79"/>
      <c r="D55" s="79"/>
      <c r="E55" s="79"/>
      <c r="F55" s="79"/>
      <c r="G55" s="79"/>
      <c r="H55" s="79"/>
      <c r="I55" s="79"/>
      <c r="J55" s="79"/>
      <c r="K55" s="79"/>
      <c r="L55" s="79"/>
      <c r="M55" s="79"/>
    </row>
    <row r="56" spans="1:13">
      <c r="A56" s="79"/>
      <c r="B56" s="79"/>
      <c r="C56" s="79"/>
      <c r="D56" s="79"/>
      <c r="E56" s="79"/>
      <c r="F56" s="79"/>
      <c r="G56" s="79"/>
      <c r="H56" s="79"/>
      <c r="I56" s="79"/>
      <c r="J56" s="79"/>
      <c r="K56" s="79"/>
      <c r="L56" s="79"/>
      <c r="M56" s="79"/>
    </row>
    <row r="57" spans="1:13">
      <c r="A57" s="79"/>
      <c r="B57" s="79"/>
      <c r="C57" s="79"/>
      <c r="D57" s="79"/>
      <c r="E57" s="79"/>
      <c r="F57" s="79"/>
      <c r="G57" s="79"/>
      <c r="H57" s="79"/>
      <c r="I57" s="79"/>
      <c r="J57" s="79"/>
      <c r="K57" s="79"/>
      <c r="L57" s="79"/>
      <c r="M57" s="79"/>
    </row>
    <row r="58" spans="1:13">
      <c r="A58" s="79"/>
      <c r="B58" s="79"/>
      <c r="C58" s="79"/>
      <c r="D58" s="79"/>
      <c r="E58" s="79"/>
      <c r="F58" s="79"/>
      <c r="G58" s="79"/>
      <c r="H58" s="79"/>
      <c r="I58" s="79"/>
      <c r="J58" s="79"/>
      <c r="K58" s="79"/>
      <c r="L58" s="79"/>
      <c r="M58" s="79"/>
    </row>
    <row r="59" spans="1:13">
      <c r="A59" s="79"/>
      <c r="B59" s="79"/>
      <c r="C59" s="79"/>
      <c r="D59" s="79"/>
      <c r="E59" s="79"/>
      <c r="F59" s="79"/>
      <c r="G59" s="79"/>
      <c r="H59" s="79"/>
      <c r="I59" s="79"/>
      <c r="J59" s="79"/>
      <c r="K59" s="79"/>
      <c r="L59" s="79"/>
      <c r="M59" s="79"/>
    </row>
    <row r="60" spans="1:13">
      <c r="A60" s="79"/>
      <c r="B60" s="79"/>
      <c r="C60" s="79"/>
      <c r="D60" s="79"/>
      <c r="E60" s="79"/>
      <c r="F60" s="79"/>
      <c r="G60" s="79"/>
      <c r="H60" s="79"/>
      <c r="I60" s="79"/>
      <c r="J60" s="79"/>
      <c r="K60" s="79"/>
      <c r="L60" s="79"/>
      <c r="M60" s="79"/>
    </row>
    <row r="61" spans="1:13">
      <c r="A61" s="79"/>
      <c r="B61" s="79"/>
      <c r="C61" s="79"/>
      <c r="D61" s="79"/>
      <c r="E61" s="79"/>
      <c r="F61" s="79"/>
      <c r="G61" s="79"/>
      <c r="H61" s="79"/>
      <c r="I61" s="79"/>
      <c r="J61" s="79"/>
      <c r="K61" s="79"/>
      <c r="L61" s="79"/>
      <c r="M61" s="79"/>
    </row>
    <row r="62" spans="1:13">
      <c r="A62" s="79"/>
      <c r="B62" s="79"/>
      <c r="C62" s="79"/>
      <c r="D62" s="79"/>
      <c r="E62" s="79"/>
      <c r="F62" s="79"/>
      <c r="G62" s="79"/>
      <c r="H62" s="79"/>
      <c r="I62" s="79"/>
      <c r="J62" s="79"/>
      <c r="K62" s="79"/>
      <c r="L62" s="79"/>
      <c r="M62" s="79"/>
    </row>
    <row r="63" spans="1:13">
      <c r="A63" s="79"/>
      <c r="B63" s="79"/>
      <c r="C63" s="79"/>
      <c r="D63" s="79"/>
      <c r="E63" s="79"/>
      <c r="F63" s="79"/>
      <c r="G63" s="79"/>
      <c r="H63" s="79"/>
      <c r="I63" s="79"/>
      <c r="J63" s="79"/>
      <c r="K63" s="79"/>
      <c r="L63" s="79"/>
      <c r="M63" s="79"/>
    </row>
    <row r="64" spans="1:13">
      <c r="A64" s="79"/>
      <c r="B64" s="79"/>
      <c r="C64" s="79"/>
      <c r="D64" s="79"/>
      <c r="E64" s="79"/>
      <c r="F64" s="79"/>
      <c r="G64" s="79"/>
      <c r="H64" s="79"/>
      <c r="I64" s="79"/>
      <c r="J64" s="79"/>
      <c r="K64" s="79"/>
      <c r="L64" s="79"/>
      <c r="M64" s="79"/>
    </row>
    <row r="65" spans="1:13">
      <c r="A65" s="79"/>
      <c r="B65" s="79"/>
      <c r="C65" s="79"/>
      <c r="D65" s="79"/>
      <c r="E65" s="79"/>
      <c r="F65" s="79"/>
      <c r="G65" s="79"/>
      <c r="H65" s="79"/>
      <c r="I65" s="79"/>
      <c r="J65" s="79"/>
      <c r="K65" s="79"/>
      <c r="L65" s="79"/>
      <c r="M65" s="79"/>
    </row>
    <row r="66" spans="1:13">
      <c r="A66" s="79"/>
      <c r="B66" s="79"/>
      <c r="C66" s="79"/>
      <c r="D66" s="79"/>
      <c r="E66" s="79"/>
      <c r="F66" s="79"/>
      <c r="G66" s="79"/>
      <c r="H66" s="79"/>
      <c r="I66" s="79"/>
      <c r="J66" s="79"/>
      <c r="K66" s="79"/>
      <c r="L66" s="79"/>
      <c r="M66" s="79"/>
    </row>
    <row r="67" spans="1:13">
      <c r="A67" s="79"/>
      <c r="B67" s="79"/>
      <c r="C67" s="79"/>
      <c r="D67" s="79"/>
      <c r="E67" s="79"/>
      <c r="F67" s="79"/>
      <c r="G67" s="79"/>
      <c r="H67" s="79"/>
      <c r="I67" s="79"/>
      <c r="J67" s="79"/>
      <c r="K67" s="79"/>
      <c r="L67" s="79"/>
      <c r="M67" s="79"/>
    </row>
    <row r="68" spans="1:13">
      <c r="A68" s="79"/>
      <c r="B68" s="79"/>
      <c r="C68" s="79"/>
      <c r="D68" s="79"/>
      <c r="E68" s="79"/>
      <c r="F68" s="79"/>
      <c r="G68" s="79"/>
      <c r="H68" s="79"/>
      <c r="I68" s="79"/>
      <c r="J68" s="79"/>
      <c r="K68" s="79"/>
      <c r="L68" s="79"/>
      <c r="M68" s="79"/>
    </row>
    <row r="69" spans="1:13">
      <c r="A69" s="79"/>
      <c r="B69" s="79"/>
      <c r="C69" s="79"/>
      <c r="D69" s="79"/>
      <c r="E69" s="79"/>
      <c r="F69" s="79"/>
      <c r="G69" s="79"/>
      <c r="H69" s="79"/>
      <c r="I69" s="79"/>
      <c r="J69" s="79"/>
      <c r="K69" s="79"/>
      <c r="L69" s="79"/>
      <c r="M69" s="79"/>
    </row>
    <row r="70" spans="1:13">
      <c r="A70" s="79"/>
      <c r="B70" s="79"/>
      <c r="C70" s="79"/>
      <c r="D70" s="79"/>
      <c r="E70" s="79"/>
      <c r="F70" s="79"/>
      <c r="G70" s="79"/>
      <c r="H70" s="79"/>
      <c r="I70" s="79"/>
      <c r="J70" s="79"/>
      <c r="K70" s="79"/>
      <c r="L70" s="79"/>
      <c r="M70" s="79"/>
    </row>
    <row r="71" spans="1:13">
      <c r="A71" s="79"/>
      <c r="B71" s="79"/>
      <c r="C71" s="79"/>
      <c r="D71" s="79"/>
      <c r="E71" s="79"/>
      <c r="F71" s="79"/>
      <c r="G71" s="79"/>
      <c r="H71" s="79"/>
      <c r="I71" s="79"/>
      <c r="J71" s="79"/>
      <c r="K71" s="79"/>
      <c r="L71" s="79"/>
      <c r="M71" s="79"/>
    </row>
    <row r="72" spans="1:13">
      <c r="A72" s="79"/>
      <c r="B72" s="79"/>
      <c r="C72" s="79"/>
      <c r="D72" s="79"/>
      <c r="E72" s="79"/>
      <c r="F72" s="79"/>
      <c r="G72" s="79"/>
      <c r="H72" s="79"/>
      <c r="I72" s="79"/>
      <c r="J72" s="79"/>
      <c r="K72" s="79"/>
      <c r="L72" s="79"/>
      <c r="M72" s="79"/>
    </row>
    <row r="73" spans="1:13">
      <c r="A73" s="79"/>
      <c r="B73" s="79"/>
      <c r="C73" s="79"/>
      <c r="D73" s="79"/>
      <c r="E73" s="79"/>
      <c r="F73" s="79"/>
      <c r="G73" s="79"/>
      <c r="H73" s="79"/>
      <c r="I73" s="79"/>
      <c r="J73" s="79"/>
      <c r="K73" s="79"/>
      <c r="L73" s="79"/>
      <c r="M73" s="79"/>
    </row>
    <row r="74" spans="1:13">
      <c r="A74" s="79"/>
      <c r="B74" s="79"/>
      <c r="C74" s="79"/>
      <c r="D74" s="79"/>
      <c r="E74" s="79"/>
      <c r="F74" s="79"/>
      <c r="G74" s="79"/>
      <c r="H74" s="79"/>
      <c r="I74" s="79"/>
      <c r="J74" s="79"/>
      <c r="K74" s="79"/>
      <c r="L74" s="79"/>
      <c r="M74" s="79"/>
    </row>
    <row r="75" spans="1:13">
      <c r="A75" s="79"/>
      <c r="B75" s="79"/>
      <c r="C75" s="79"/>
      <c r="D75" s="79"/>
      <c r="E75" s="79"/>
      <c r="F75" s="79"/>
      <c r="G75" s="79"/>
      <c r="H75" s="79"/>
      <c r="I75" s="79"/>
      <c r="J75" s="79"/>
      <c r="K75" s="79"/>
      <c r="L75" s="79"/>
      <c r="M75" s="79"/>
    </row>
    <row r="76" spans="1:13">
      <c r="A76" s="79"/>
      <c r="B76" s="79"/>
      <c r="C76" s="79"/>
      <c r="D76" s="79"/>
      <c r="E76" s="79"/>
      <c r="F76" s="79"/>
      <c r="G76" s="79"/>
      <c r="H76" s="79"/>
      <c r="I76" s="79"/>
      <c r="J76" s="79"/>
      <c r="K76" s="79"/>
      <c r="L76" s="79"/>
      <c r="M76" s="79"/>
    </row>
    <row r="77" spans="1:13">
      <c r="A77" s="79"/>
      <c r="B77" s="79"/>
      <c r="C77" s="79"/>
      <c r="D77" s="79"/>
      <c r="E77" s="79"/>
      <c r="F77" s="79"/>
      <c r="G77" s="79"/>
      <c r="H77" s="79"/>
      <c r="I77" s="79"/>
      <c r="J77" s="79"/>
      <c r="K77" s="79"/>
      <c r="L77" s="79"/>
      <c r="M77" s="79"/>
    </row>
    <row r="78" spans="1:13">
      <c r="A78" s="79"/>
      <c r="B78" s="79"/>
      <c r="C78" s="79"/>
      <c r="D78" s="79"/>
      <c r="E78" s="79"/>
      <c r="F78" s="79"/>
      <c r="G78" s="79"/>
      <c r="H78" s="79"/>
      <c r="I78" s="79"/>
      <c r="J78" s="79"/>
      <c r="K78" s="79"/>
      <c r="L78" s="79"/>
      <c r="M78" s="79"/>
    </row>
    <row r="79" spans="1:13">
      <c r="A79" s="79"/>
      <c r="B79" s="79"/>
      <c r="C79" s="79"/>
      <c r="D79" s="79"/>
      <c r="E79" s="79"/>
      <c r="F79" s="79"/>
      <c r="G79" s="79"/>
      <c r="H79" s="79"/>
      <c r="I79" s="79"/>
      <c r="J79" s="79"/>
      <c r="K79" s="79"/>
      <c r="L79" s="79"/>
      <c r="M79" s="79"/>
    </row>
    <row r="80" spans="1:13">
      <c r="A80" s="79"/>
      <c r="B80" s="79"/>
      <c r="C80" s="79"/>
      <c r="D80" s="79"/>
      <c r="E80" s="79"/>
      <c r="F80" s="79"/>
      <c r="G80" s="79"/>
      <c r="H80" s="79"/>
      <c r="I80" s="79"/>
      <c r="J80" s="79"/>
      <c r="K80" s="79"/>
      <c r="L80" s="79"/>
      <c r="M80" s="79"/>
    </row>
    <row r="81" spans="1:13">
      <c r="A81" s="79"/>
      <c r="B81" s="79"/>
      <c r="C81" s="79"/>
      <c r="D81" s="79"/>
      <c r="E81" s="79"/>
      <c r="F81" s="79"/>
      <c r="G81" s="79"/>
      <c r="H81" s="79"/>
      <c r="I81" s="79"/>
      <c r="J81" s="79"/>
      <c r="K81" s="79"/>
      <c r="L81" s="79"/>
      <c r="M81" s="79"/>
    </row>
    <row r="82" spans="1:13">
      <c r="A82" s="79"/>
      <c r="B82" s="79"/>
      <c r="C82" s="79"/>
      <c r="D82" s="79"/>
      <c r="E82" s="79"/>
      <c r="F82" s="79"/>
      <c r="G82" s="79"/>
      <c r="H82" s="79"/>
      <c r="I82" s="79"/>
      <c r="J82" s="79"/>
      <c r="K82" s="79"/>
      <c r="L82" s="79"/>
      <c r="M82" s="79"/>
    </row>
    <row r="83" spans="1:13">
      <c r="A83" s="79"/>
      <c r="B83" s="79"/>
      <c r="C83" s="79"/>
      <c r="D83" s="79"/>
      <c r="E83" s="79"/>
      <c r="F83" s="79"/>
      <c r="G83" s="79"/>
      <c r="H83" s="79"/>
      <c r="I83" s="79"/>
      <c r="J83" s="79"/>
      <c r="K83" s="79"/>
      <c r="L83" s="79"/>
      <c r="M83" s="79"/>
    </row>
    <row r="84" spans="1:13">
      <c r="A84" s="79"/>
      <c r="B84" s="79"/>
      <c r="C84" s="79"/>
      <c r="D84" s="79"/>
      <c r="E84" s="79"/>
      <c r="F84" s="79"/>
      <c r="G84" s="79"/>
      <c r="H84" s="79"/>
      <c r="I84" s="79"/>
      <c r="J84" s="79"/>
      <c r="K84" s="79"/>
      <c r="L84" s="79"/>
      <c r="M84" s="79"/>
    </row>
    <row r="85" spans="1:13">
      <c r="A85" s="79"/>
      <c r="B85" s="79"/>
      <c r="C85" s="79"/>
      <c r="D85" s="79"/>
      <c r="E85" s="79"/>
      <c r="F85" s="79"/>
      <c r="G85" s="79"/>
      <c r="H85" s="79"/>
      <c r="I85" s="79"/>
      <c r="J85" s="79"/>
      <c r="K85" s="79"/>
      <c r="L85" s="79"/>
      <c r="M85" s="79"/>
    </row>
    <row r="86" spans="1:13">
      <c r="A86" s="79"/>
      <c r="B86" s="79"/>
      <c r="C86" s="79"/>
      <c r="D86" s="79"/>
      <c r="E86" s="79"/>
      <c r="F86" s="79"/>
      <c r="G86" s="79"/>
      <c r="H86" s="79"/>
      <c r="I86" s="79"/>
      <c r="J86" s="79"/>
      <c r="K86" s="79"/>
      <c r="L86" s="79"/>
      <c r="M86" s="79"/>
    </row>
    <row r="87" spans="1:13">
      <c r="A87" s="79"/>
      <c r="B87" s="79"/>
      <c r="C87" s="79"/>
      <c r="D87" s="79"/>
      <c r="E87" s="79"/>
      <c r="F87" s="79"/>
      <c r="G87" s="79"/>
      <c r="H87" s="79"/>
      <c r="I87" s="79"/>
      <c r="J87" s="79"/>
      <c r="K87" s="79"/>
      <c r="L87" s="79"/>
      <c r="M87" s="79"/>
    </row>
    <row r="88" spans="1:13">
      <c r="A88" s="79"/>
      <c r="B88" s="79"/>
      <c r="C88" s="79"/>
      <c r="D88" s="79"/>
      <c r="E88" s="79"/>
      <c r="F88" s="79"/>
      <c r="G88" s="79"/>
      <c r="H88" s="79"/>
      <c r="I88" s="79"/>
      <c r="J88" s="79"/>
      <c r="K88" s="79"/>
      <c r="L88" s="79"/>
      <c r="M88" s="79"/>
    </row>
    <row r="89" spans="1:13">
      <c r="A89" s="79"/>
      <c r="B89" s="79"/>
      <c r="C89" s="79"/>
      <c r="D89" s="79"/>
      <c r="E89" s="79"/>
      <c r="F89" s="79"/>
      <c r="G89" s="79"/>
      <c r="H89" s="79"/>
      <c r="I89" s="79"/>
      <c r="J89" s="79"/>
      <c r="K89" s="79"/>
      <c r="L89" s="79"/>
      <c r="M89" s="79"/>
    </row>
    <row r="90" spans="1:13">
      <c r="A90" s="79"/>
      <c r="B90" s="79"/>
      <c r="C90" s="79"/>
      <c r="D90" s="79"/>
      <c r="E90" s="79"/>
      <c r="F90" s="79"/>
      <c r="G90" s="79"/>
      <c r="H90" s="79"/>
      <c r="I90" s="79"/>
      <c r="J90" s="79"/>
      <c r="K90" s="79"/>
      <c r="L90" s="79"/>
      <c r="M90" s="79"/>
    </row>
    <row r="91" spans="1:13">
      <c r="A91" s="79"/>
      <c r="B91" s="79"/>
      <c r="C91" s="79"/>
      <c r="D91" s="79"/>
      <c r="E91" s="79"/>
      <c r="F91" s="79"/>
      <c r="G91" s="79"/>
      <c r="H91" s="79"/>
      <c r="I91" s="79"/>
      <c r="J91" s="79"/>
      <c r="K91" s="79"/>
      <c r="L91" s="79"/>
      <c r="M91" s="79"/>
    </row>
    <row r="92" spans="1:13">
      <c r="A92" s="79"/>
      <c r="B92" s="79"/>
      <c r="C92" s="79"/>
      <c r="D92" s="79"/>
      <c r="E92" s="79"/>
      <c r="F92" s="79"/>
      <c r="G92" s="79"/>
      <c r="H92" s="79"/>
      <c r="I92" s="79"/>
      <c r="J92" s="79"/>
      <c r="K92" s="79"/>
      <c r="L92" s="79"/>
      <c r="M92" s="79"/>
    </row>
    <row r="93" spans="1:13">
      <c r="A93" s="79"/>
      <c r="B93" s="79"/>
      <c r="C93" s="79"/>
      <c r="D93" s="79"/>
      <c r="E93" s="79"/>
      <c r="F93" s="79"/>
      <c r="G93" s="79"/>
      <c r="H93" s="79"/>
      <c r="I93" s="79"/>
      <c r="J93" s="79"/>
      <c r="K93" s="79"/>
      <c r="L93" s="79"/>
      <c r="M93" s="79"/>
    </row>
    <row r="94" spans="1:13">
      <c r="A94" s="79"/>
      <c r="B94" s="79"/>
      <c r="C94" s="79"/>
      <c r="D94" s="79"/>
      <c r="E94" s="79"/>
      <c r="F94" s="79"/>
      <c r="G94" s="79"/>
      <c r="H94" s="79"/>
      <c r="I94" s="79"/>
      <c r="J94" s="79"/>
      <c r="K94" s="79"/>
      <c r="L94" s="79"/>
      <c r="M94" s="79"/>
    </row>
    <row r="95" spans="1:13">
      <c r="A95" s="79"/>
      <c r="B95" s="79"/>
      <c r="C95" s="79"/>
      <c r="D95" s="79"/>
      <c r="E95" s="79"/>
      <c r="F95" s="79"/>
      <c r="G95" s="79"/>
      <c r="H95" s="79"/>
      <c r="I95" s="79"/>
      <c r="J95" s="79"/>
      <c r="K95" s="79"/>
      <c r="L95" s="79"/>
      <c r="M95" s="79"/>
    </row>
    <row r="96" spans="1:13">
      <c r="A96" s="79"/>
      <c r="B96" s="79"/>
      <c r="C96" s="79"/>
      <c r="D96" s="79"/>
      <c r="E96" s="79"/>
      <c r="F96" s="79"/>
      <c r="G96" s="79"/>
      <c r="H96" s="79"/>
      <c r="I96" s="79"/>
      <c r="J96" s="79"/>
      <c r="K96" s="79"/>
      <c r="L96" s="79"/>
      <c r="M96" s="79"/>
    </row>
    <row r="97" spans="1:13">
      <c r="A97" s="79"/>
      <c r="B97" s="79"/>
      <c r="C97" s="79"/>
      <c r="D97" s="79"/>
      <c r="E97" s="79"/>
      <c r="F97" s="79"/>
      <c r="G97" s="79"/>
      <c r="H97" s="79"/>
      <c r="I97" s="79"/>
      <c r="J97" s="79"/>
      <c r="K97" s="79"/>
      <c r="L97" s="79"/>
      <c r="M97" s="79"/>
    </row>
    <row r="98" spans="1:13">
      <c r="A98" s="79"/>
      <c r="B98" s="79"/>
      <c r="C98" s="79"/>
      <c r="D98" s="79"/>
      <c r="E98" s="79"/>
      <c r="F98" s="79"/>
      <c r="G98" s="79"/>
      <c r="H98" s="79"/>
      <c r="I98" s="79"/>
      <c r="J98" s="79"/>
      <c r="K98" s="79"/>
      <c r="L98" s="79"/>
      <c r="M98" s="79"/>
    </row>
    <row r="99" spans="1:13">
      <c r="A99" s="79"/>
      <c r="B99" s="79"/>
      <c r="C99" s="79"/>
      <c r="D99" s="79"/>
      <c r="E99" s="79"/>
      <c r="F99" s="79"/>
      <c r="G99" s="79"/>
      <c r="H99" s="79"/>
      <c r="I99" s="79"/>
      <c r="J99" s="79"/>
      <c r="K99" s="79"/>
      <c r="L99" s="79"/>
      <c r="M99" s="79"/>
    </row>
    <row r="100" spans="1:13">
      <c r="A100" s="79"/>
      <c r="B100" s="79"/>
      <c r="C100" s="79"/>
      <c r="D100" s="79"/>
      <c r="E100" s="79"/>
      <c r="F100" s="79"/>
      <c r="G100" s="79"/>
      <c r="H100" s="79"/>
      <c r="I100" s="79"/>
      <c r="J100" s="79"/>
      <c r="K100" s="79"/>
      <c r="L100" s="79"/>
      <c r="M100" s="79"/>
    </row>
    <row r="101" spans="1:13">
      <c r="A101" s="79"/>
      <c r="B101" s="79"/>
      <c r="C101" s="79"/>
      <c r="D101" s="79"/>
      <c r="E101" s="79"/>
      <c r="F101" s="79"/>
      <c r="G101" s="79"/>
      <c r="H101" s="79"/>
      <c r="I101" s="79"/>
      <c r="J101" s="79"/>
      <c r="K101" s="79"/>
      <c r="L101" s="79"/>
      <c r="M101" s="79"/>
    </row>
    <row r="102" spans="1:13">
      <c r="A102" s="79"/>
      <c r="B102" s="79"/>
      <c r="C102" s="79"/>
      <c r="D102" s="79"/>
      <c r="E102" s="79"/>
      <c r="F102" s="79"/>
      <c r="G102" s="79"/>
      <c r="H102" s="79"/>
      <c r="I102" s="79"/>
      <c r="J102" s="79"/>
      <c r="K102" s="79"/>
      <c r="L102" s="79"/>
      <c r="M102" s="79"/>
    </row>
    <row r="103" spans="1:13">
      <c r="A103" s="79"/>
      <c r="B103" s="79"/>
      <c r="C103" s="79"/>
      <c r="D103" s="79"/>
      <c r="E103" s="79"/>
      <c r="F103" s="79"/>
      <c r="G103" s="79"/>
      <c r="H103" s="79"/>
      <c r="I103" s="79"/>
      <c r="J103" s="79"/>
      <c r="K103" s="79"/>
      <c r="L103" s="79"/>
      <c r="M103" s="79"/>
    </row>
    <row r="104" spans="1:13">
      <c r="A104" s="79"/>
      <c r="B104" s="79"/>
      <c r="C104" s="79"/>
      <c r="D104" s="79"/>
      <c r="E104" s="79"/>
      <c r="F104" s="79"/>
      <c r="G104" s="79"/>
      <c r="H104" s="79"/>
      <c r="I104" s="79"/>
      <c r="J104" s="79"/>
      <c r="K104" s="79"/>
      <c r="L104" s="79"/>
      <c r="M104" s="79"/>
    </row>
    <row r="105" spans="1:13">
      <c r="A105" s="79"/>
      <c r="B105" s="79"/>
      <c r="C105" s="79"/>
      <c r="D105" s="79"/>
      <c r="E105" s="79"/>
      <c r="F105" s="79"/>
      <c r="G105" s="79"/>
      <c r="H105" s="79"/>
      <c r="I105" s="79"/>
      <c r="J105" s="79"/>
      <c r="K105" s="79"/>
      <c r="L105" s="79"/>
      <c r="M105" s="79"/>
    </row>
    <row r="106" spans="1:13">
      <c r="A106" s="79"/>
      <c r="B106" s="79"/>
      <c r="C106" s="79"/>
      <c r="D106" s="79"/>
      <c r="E106" s="79"/>
      <c r="F106" s="79"/>
      <c r="G106" s="79"/>
      <c r="H106" s="79"/>
      <c r="I106" s="79"/>
      <c r="J106" s="79"/>
      <c r="K106" s="79"/>
      <c r="L106" s="79"/>
      <c r="M106" s="79"/>
    </row>
    <row r="107" spans="1:13">
      <c r="A107" s="79"/>
      <c r="B107" s="79"/>
      <c r="C107" s="79"/>
      <c r="D107" s="79"/>
      <c r="E107" s="79"/>
      <c r="F107" s="79"/>
      <c r="G107" s="79"/>
      <c r="H107" s="79"/>
      <c r="I107" s="79"/>
      <c r="J107" s="79"/>
      <c r="K107" s="79"/>
      <c r="L107" s="79"/>
      <c r="M107" s="79"/>
    </row>
    <row r="108" spans="1:13">
      <c r="A108" s="79"/>
      <c r="B108" s="79"/>
      <c r="C108" s="79"/>
      <c r="D108" s="79"/>
      <c r="E108" s="79"/>
      <c r="F108" s="79"/>
      <c r="G108" s="79"/>
      <c r="H108" s="79"/>
      <c r="I108" s="79"/>
      <c r="J108" s="79"/>
      <c r="K108" s="79"/>
      <c r="L108" s="79"/>
      <c r="M108" s="79"/>
    </row>
    <row r="109" spans="1:13">
      <c r="A109" s="79"/>
      <c r="B109" s="79"/>
      <c r="C109" s="79"/>
      <c r="D109" s="79"/>
      <c r="E109" s="79"/>
      <c r="F109" s="79"/>
      <c r="G109" s="79"/>
      <c r="H109" s="79"/>
      <c r="I109" s="79"/>
      <c r="J109" s="79"/>
      <c r="K109" s="79"/>
      <c r="L109" s="79"/>
      <c r="M109" s="79"/>
    </row>
    <row r="110" spans="1:13">
      <c r="A110" s="79"/>
      <c r="B110" s="79"/>
      <c r="C110" s="79"/>
      <c r="D110" s="79"/>
      <c r="E110" s="79"/>
      <c r="F110" s="79"/>
      <c r="G110" s="79"/>
      <c r="H110" s="79"/>
      <c r="I110" s="79"/>
      <c r="J110" s="79"/>
      <c r="K110" s="79"/>
      <c r="L110" s="79"/>
      <c r="M110" s="79"/>
    </row>
    <row r="111" spans="1:13">
      <c r="A111" s="79"/>
      <c r="B111" s="79"/>
      <c r="C111" s="79"/>
      <c r="D111" s="79"/>
      <c r="E111" s="79"/>
      <c r="F111" s="79"/>
      <c r="G111" s="79"/>
      <c r="H111" s="79"/>
      <c r="I111" s="79"/>
      <c r="J111" s="79"/>
      <c r="K111" s="79"/>
      <c r="L111" s="79"/>
      <c r="M111" s="79"/>
    </row>
    <row r="112" spans="1:13">
      <c r="A112" s="79"/>
      <c r="B112" s="79"/>
      <c r="C112" s="79"/>
      <c r="D112" s="79"/>
      <c r="E112" s="79"/>
      <c r="F112" s="79"/>
      <c r="G112" s="79"/>
      <c r="H112" s="79"/>
      <c r="I112" s="79"/>
      <c r="J112" s="79"/>
      <c r="K112" s="79"/>
      <c r="L112" s="79"/>
      <c r="M112" s="79"/>
    </row>
    <row r="113" spans="1:13">
      <c r="A113" s="79"/>
      <c r="B113" s="79"/>
      <c r="C113" s="79"/>
      <c r="D113" s="79"/>
      <c r="E113" s="79"/>
      <c r="F113" s="79"/>
      <c r="G113" s="79"/>
      <c r="H113" s="79"/>
      <c r="I113" s="79"/>
      <c r="J113" s="79"/>
      <c r="K113" s="79"/>
      <c r="L113" s="79"/>
      <c r="M113" s="79"/>
    </row>
    <row r="114" spans="1:13">
      <c r="A114" s="79"/>
      <c r="B114" s="79"/>
      <c r="C114" s="79"/>
      <c r="D114" s="79"/>
      <c r="E114" s="79"/>
      <c r="F114" s="79"/>
      <c r="G114" s="79"/>
      <c r="H114" s="79"/>
      <c r="I114" s="79"/>
      <c r="J114" s="79"/>
      <c r="K114" s="79"/>
      <c r="L114" s="79"/>
      <c r="M114" s="79"/>
    </row>
    <row r="115" spans="1:13">
      <c r="A115" s="79"/>
      <c r="B115" s="79"/>
      <c r="C115" s="79"/>
      <c r="D115" s="79"/>
      <c r="E115" s="79"/>
      <c r="F115" s="79"/>
      <c r="G115" s="79"/>
      <c r="H115" s="79"/>
      <c r="I115" s="79"/>
      <c r="J115" s="79"/>
      <c r="K115" s="79"/>
      <c r="L115" s="79"/>
      <c r="M115" s="79"/>
    </row>
    <row r="116" spans="1:13">
      <c r="A116" s="79"/>
      <c r="B116" s="79"/>
      <c r="C116" s="79"/>
      <c r="D116" s="79"/>
      <c r="E116" s="79"/>
      <c r="F116" s="79"/>
      <c r="G116" s="79"/>
      <c r="H116" s="79"/>
      <c r="I116" s="79"/>
      <c r="J116" s="79"/>
      <c r="K116" s="79"/>
      <c r="L116" s="79"/>
      <c r="M116" s="79"/>
    </row>
    <row r="117" spans="1:13">
      <c r="A117" s="79"/>
      <c r="B117" s="79"/>
      <c r="C117" s="79"/>
      <c r="D117" s="79"/>
      <c r="E117" s="79"/>
      <c r="F117" s="79"/>
      <c r="G117" s="79"/>
      <c r="H117" s="79"/>
      <c r="I117" s="79"/>
      <c r="J117" s="79"/>
      <c r="K117" s="79"/>
      <c r="L117" s="79"/>
      <c r="M117" s="79"/>
    </row>
    <row r="118" spans="1:13">
      <c r="A118" s="79"/>
      <c r="B118" s="79"/>
      <c r="C118" s="79"/>
      <c r="D118" s="79"/>
      <c r="E118" s="79"/>
      <c r="F118" s="79"/>
      <c r="G118" s="79"/>
      <c r="H118" s="79"/>
      <c r="I118" s="79"/>
      <c r="J118" s="79"/>
      <c r="K118" s="79"/>
      <c r="L118" s="79"/>
      <c r="M118" s="79"/>
    </row>
    <row r="119" spans="1:13">
      <c r="A119" s="79"/>
      <c r="B119" s="79"/>
      <c r="C119" s="79"/>
      <c r="D119" s="79"/>
      <c r="E119" s="79"/>
      <c r="F119" s="79"/>
      <c r="G119" s="79"/>
      <c r="H119" s="79"/>
      <c r="I119" s="79"/>
      <c r="J119" s="79"/>
      <c r="K119" s="79"/>
      <c r="L119" s="79"/>
      <c r="M119" s="79"/>
    </row>
    <row r="120" spans="1:13">
      <c r="A120" s="79"/>
      <c r="B120" s="79"/>
      <c r="C120" s="79"/>
      <c r="D120" s="79"/>
      <c r="E120" s="79"/>
      <c r="F120" s="79"/>
      <c r="G120" s="79"/>
      <c r="H120" s="79"/>
      <c r="I120" s="79"/>
      <c r="J120" s="79"/>
      <c r="K120" s="79"/>
      <c r="L120" s="79"/>
      <c r="M120" s="79"/>
    </row>
    <row r="121" spans="1:13">
      <c r="A121" s="79"/>
      <c r="B121" s="79"/>
      <c r="C121" s="79"/>
      <c r="D121" s="79"/>
      <c r="E121" s="79"/>
      <c r="F121" s="79"/>
      <c r="G121" s="79"/>
      <c r="H121" s="79"/>
      <c r="I121" s="79"/>
      <c r="J121" s="79"/>
      <c r="K121" s="79"/>
      <c r="L121" s="79"/>
      <c r="M121" s="79"/>
    </row>
    <row r="122" spans="1:13">
      <c r="A122" s="79"/>
      <c r="B122" s="79"/>
      <c r="C122" s="79"/>
      <c r="D122" s="79"/>
      <c r="E122" s="79"/>
      <c r="F122" s="79"/>
      <c r="G122" s="79"/>
      <c r="H122" s="79"/>
      <c r="I122" s="79"/>
      <c r="J122" s="79"/>
      <c r="K122" s="79"/>
      <c r="L122" s="79"/>
      <c r="M122" s="79"/>
    </row>
    <row r="123" spans="1:13">
      <c r="A123" s="79"/>
      <c r="B123" s="79"/>
      <c r="C123" s="79"/>
      <c r="D123" s="79"/>
      <c r="E123" s="79"/>
      <c r="F123" s="79"/>
      <c r="G123" s="79"/>
      <c r="H123" s="79"/>
      <c r="I123" s="79"/>
      <c r="J123" s="79"/>
      <c r="K123" s="79"/>
      <c r="L123" s="79"/>
      <c r="M123" s="79"/>
    </row>
    <row r="124" spans="1:13">
      <c r="A124" s="79"/>
      <c r="B124" s="79"/>
      <c r="C124" s="79"/>
      <c r="D124" s="79"/>
      <c r="E124" s="79"/>
      <c r="F124" s="79"/>
      <c r="G124" s="79"/>
      <c r="H124" s="79"/>
      <c r="I124" s="79"/>
      <c r="J124" s="79"/>
      <c r="K124" s="79"/>
      <c r="L124" s="79"/>
      <c r="M124" s="79"/>
    </row>
    <row r="125" spans="1:13">
      <c r="A125" s="79"/>
      <c r="B125" s="79"/>
      <c r="C125" s="79"/>
      <c r="D125" s="79"/>
      <c r="E125" s="79"/>
      <c r="F125" s="79"/>
      <c r="G125" s="79"/>
      <c r="H125" s="79"/>
      <c r="I125" s="79"/>
      <c r="J125" s="79"/>
      <c r="K125" s="79"/>
      <c r="L125" s="79"/>
      <c r="M125" s="79"/>
    </row>
    <row r="126" spans="1:13">
      <c r="A126" s="79"/>
      <c r="B126" s="79"/>
      <c r="C126" s="79"/>
      <c r="D126" s="79"/>
      <c r="E126" s="79"/>
      <c r="F126" s="79"/>
      <c r="G126" s="79"/>
      <c r="H126" s="79"/>
      <c r="I126" s="79"/>
      <c r="J126" s="79"/>
      <c r="K126" s="79"/>
      <c r="L126" s="79"/>
      <c r="M126" s="79"/>
    </row>
    <row r="127" spans="1:13">
      <c r="A127" s="79"/>
      <c r="B127" s="79"/>
      <c r="C127" s="79"/>
      <c r="D127" s="79"/>
      <c r="E127" s="79"/>
      <c r="F127" s="79"/>
      <c r="G127" s="79"/>
      <c r="H127" s="79"/>
      <c r="I127" s="79"/>
      <c r="J127" s="79"/>
      <c r="K127" s="79"/>
      <c r="L127" s="79"/>
      <c r="M127" s="79"/>
    </row>
    <row r="128" spans="1:13">
      <c r="A128" s="79"/>
      <c r="B128" s="79"/>
      <c r="C128" s="79"/>
      <c r="D128" s="79"/>
      <c r="E128" s="79"/>
      <c r="F128" s="79"/>
      <c r="G128" s="79"/>
      <c r="H128" s="79"/>
      <c r="I128" s="79"/>
      <c r="J128" s="79"/>
      <c r="K128" s="79"/>
      <c r="L128" s="79"/>
      <c r="M128" s="79"/>
    </row>
    <row r="129" spans="1:13">
      <c r="A129" s="79"/>
      <c r="B129" s="79"/>
      <c r="C129" s="79"/>
      <c r="D129" s="79"/>
      <c r="E129" s="79"/>
      <c r="F129" s="79"/>
      <c r="G129" s="79"/>
      <c r="H129" s="79"/>
      <c r="I129" s="79"/>
      <c r="J129" s="79"/>
      <c r="K129" s="79"/>
      <c r="L129" s="79"/>
      <c r="M129" s="79"/>
    </row>
    <row r="130" spans="1:13">
      <c r="A130" s="79"/>
      <c r="B130" s="79"/>
      <c r="C130" s="79"/>
      <c r="D130" s="79"/>
      <c r="E130" s="79"/>
      <c r="F130" s="79"/>
      <c r="G130" s="79"/>
      <c r="H130" s="79"/>
      <c r="I130" s="79"/>
      <c r="J130" s="79"/>
      <c r="K130" s="79"/>
      <c r="L130" s="79"/>
      <c r="M130" s="79"/>
    </row>
    <row r="131" spans="1:13">
      <c r="A131" s="79"/>
      <c r="B131" s="79"/>
      <c r="C131" s="79"/>
      <c r="D131" s="79"/>
      <c r="E131" s="79"/>
      <c r="F131" s="79"/>
      <c r="G131" s="79"/>
      <c r="H131" s="79"/>
      <c r="I131" s="79"/>
      <c r="J131" s="79"/>
      <c r="K131" s="79"/>
      <c r="L131" s="79"/>
      <c r="M131" s="79"/>
    </row>
    <row r="132" spans="1:13">
      <c r="A132" s="79"/>
      <c r="B132" s="79"/>
      <c r="C132" s="79"/>
      <c r="D132" s="79"/>
      <c r="E132" s="79"/>
      <c r="F132" s="79"/>
      <c r="G132" s="79"/>
      <c r="H132" s="79"/>
      <c r="I132" s="79"/>
      <c r="J132" s="79"/>
      <c r="K132" s="79"/>
      <c r="L132" s="79"/>
      <c r="M132" s="79"/>
    </row>
    <row r="133" spans="1:13">
      <c r="A133" s="79"/>
      <c r="B133" s="79"/>
      <c r="C133" s="79"/>
      <c r="D133" s="79"/>
      <c r="E133" s="79"/>
      <c r="F133" s="79"/>
      <c r="G133" s="79"/>
      <c r="H133" s="79"/>
      <c r="I133" s="79"/>
      <c r="J133" s="79"/>
      <c r="K133" s="79"/>
      <c r="L133" s="79"/>
      <c r="M133" s="79"/>
    </row>
    <row r="134" spans="1:13">
      <c r="A134" s="79"/>
      <c r="B134" s="79"/>
      <c r="C134" s="79"/>
      <c r="D134" s="79"/>
      <c r="E134" s="79"/>
      <c r="F134" s="79"/>
      <c r="G134" s="79"/>
      <c r="H134" s="79"/>
      <c r="I134" s="79"/>
      <c r="J134" s="79"/>
      <c r="K134" s="79"/>
      <c r="L134" s="79"/>
      <c r="M134" s="79"/>
    </row>
    <row r="135" spans="1:13">
      <c r="A135" s="79"/>
      <c r="B135" s="79"/>
      <c r="C135" s="79"/>
      <c r="D135" s="79"/>
      <c r="E135" s="79"/>
      <c r="F135" s="79"/>
      <c r="G135" s="79"/>
      <c r="H135" s="79"/>
      <c r="I135" s="79"/>
      <c r="J135" s="79"/>
      <c r="K135" s="79"/>
      <c r="L135" s="79"/>
      <c r="M135" s="79"/>
    </row>
    <row r="136" spans="1:13">
      <c r="A136" s="79"/>
      <c r="B136" s="79"/>
      <c r="C136" s="79"/>
      <c r="D136" s="79"/>
      <c r="E136" s="79"/>
      <c r="F136" s="79"/>
      <c r="G136" s="79"/>
      <c r="H136" s="79"/>
      <c r="I136" s="79"/>
      <c r="J136" s="79"/>
      <c r="K136" s="79"/>
      <c r="L136" s="79"/>
      <c r="M136" s="79"/>
    </row>
    <row r="137" spans="1:13">
      <c r="A137" s="79"/>
      <c r="B137" s="79"/>
      <c r="C137" s="79"/>
      <c r="D137" s="79"/>
      <c r="E137" s="79"/>
      <c r="F137" s="79"/>
      <c r="G137" s="79"/>
      <c r="H137" s="79"/>
      <c r="I137" s="79"/>
      <c r="J137" s="79"/>
      <c r="K137" s="79"/>
      <c r="L137" s="79"/>
      <c r="M137" s="79"/>
    </row>
    <row r="138" spans="1:13">
      <c r="A138" s="79"/>
      <c r="B138" s="79"/>
      <c r="C138" s="79"/>
      <c r="D138" s="79"/>
      <c r="E138" s="79"/>
      <c r="F138" s="79"/>
      <c r="G138" s="79"/>
      <c r="H138" s="79"/>
      <c r="I138" s="79"/>
      <c r="J138" s="79"/>
      <c r="K138" s="79"/>
      <c r="L138" s="79"/>
      <c r="M138" s="79"/>
    </row>
    <row r="139" spans="1:13">
      <c r="A139" s="79"/>
      <c r="B139" s="79"/>
      <c r="C139" s="79"/>
      <c r="D139" s="79"/>
      <c r="E139" s="79"/>
      <c r="F139" s="79"/>
      <c r="G139" s="79"/>
      <c r="H139" s="79"/>
      <c r="I139" s="79"/>
      <c r="J139" s="79"/>
      <c r="K139" s="79"/>
      <c r="L139" s="79"/>
      <c r="M139" s="79"/>
    </row>
    <row r="140" spans="1:13">
      <c r="A140" s="79"/>
      <c r="B140" s="79"/>
      <c r="C140" s="79"/>
      <c r="D140" s="79"/>
      <c r="E140" s="79"/>
      <c r="F140" s="79"/>
      <c r="G140" s="79"/>
      <c r="H140" s="79"/>
      <c r="I140" s="79"/>
      <c r="J140" s="79"/>
      <c r="K140" s="79"/>
      <c r="L140" s="79"/>
      <c r="M140" s="79"/>
    </row>
    <row r="141" spans="1:13">
      <c r="A141" s="79"/>
      <c r="B141" s="79"/>
      <c r="C141" s="79"/>
      <c r="D141" s="79"/>
      <c r="E141" s="79"/>
      <c r="F141" s="79"/>
      <c r="G141" s="79"/>
      <c r="H141" s="79"/>
      <c r="I141" s="79"/>
      <c r="J141" s="79"/>
      <c r="K141" s="79"/>
      <c r="L141" s="79"/>
      <c r="M141" s="79"/>
    </row>
    <row r="142" spans="1:13">
      <c r="A142" s="79"/>
      <c r="B142" s="79"/>
      <c r="C142" s="79"/>
      <c r="D142" s="79"/>
      <c r="E142" s="79"/>
      <c r="F142" s="79"/>
      <c r="G142" s="79"/>
      <c r="H142" s="79"/>
      <c r="I142" s="79"/>
      <c r="J142" s="79"/>
      <c r="K142" s="79"/>
      <c r="L142" s="79"/>
      <c r="M142" s="79"/>
    </row>
    <row r="143" spans="1:13">
      <c r="A143" s="79"/>
      <c r="B143" s="79"/>
      <c r="C143" s="79"/>
      <c r="D143" s="79"/>
      <c r="E143" s="79"/>
      <c r="F143" s="79"/>
      <c r="G143" s="79"/>
      <c r="H143" s="79"/>
      <c r="I143" s="79"/>
      <c r="J143" s="79"/>
      <c r="K143" s="79"/>
      <c r="L143" s="79"/>
      <c r="M143" s="79"/>
    </row>
    <row r="144" spans="1:13">
      <c r="A144" s="79"/>
      <c r="B144" s="79"/>
      <c r="C144" s="79"/>
      <c r="D144" s="79"/>
      <c r="E144" s="79"/>
      <c r="F144" s="79"/>
      <c r="G144" s="79"/>
      <c r="H144" s="79"/>
      <c r="I144" s="79"/>
      <c r="J144" s="79"/>
      <c r="K144" s="79"/>
      <c r="L144" s="79"/>
      <c r="M144" s="79"/>
    </row>
    <row r="145" spans="1:13">
      <c r="A145" s="79"/>
      <c r="B145" s="79"/>
      <c r="C145" s="79"/>
      <c r="D145" s="79"/>
      <c r="E145" s="79"/>
      <c r="F145" s="79"/>
      <c r="G145" s="79"/>
      <c r="H145" s="79"/>
      <c r="I145" s="79"/>
      <c r="J145" s="79"/>
      <c r="K145" s="79"/>
      <c r="L145" s="79"/>
      <c r="M145" s="79"/>
    </row>
    <row r="146" spans="1:13">
      <c r="A146" s="79"/>
      <c r="B146" s="79"/>
      <c r="C146" s="79"/>
      <c r="D146" s="79"/>
      <c r="E146" s="79"/>
      <c r="F146" s="79"/>
      <c r="G146" s="79"/>
      <c r="H146" s="79"/>
      <c r="I146" s="79"/>
      <c r="J146" s="79"/>
      <c r="K146" s="79"/>
      <c r="L146" s="79"/>
      <c r="M146" s="79"/>
    </row>
    <row r="147" spans="1:13">
      <c r="A147" s="79"/>
      <c r="B147" s="79"/>
      <c r="C147" s="79"/>
      <c r="D147" s="79"/>
      <c r="E147" s="79"/>
      <c r="F147" s="79"/>
      <c r="G147" s="79"/>
      <c r="H147" s="79"/>
      <c r="I147" s="79"/>
      <c r="J147" s="79"/>
      <c r="K147" s="79"/>
      <c r="L147" s="79"/>
      <c r="M147" s="79"/>
    </row>
    <row r="148" spans="1:13">
      <c r="A148" s="79"/>
      <c r="B148" s="79"/>
      <c r="C148" s="79"/>
      <c r="D148" s="79"/>
      <c r="E148" s="79"/>
      <c r="F148" s="79"/>
      <c r="G148" s="79"/>
      <c r="H148" s="79"/>
      <c r="I148" s="79"/>
      <c r="J148" s="79"/>
      <c r="K148" s="79"/>
      <c r="L148" s="79"/>
      <c r="M148" s="79"/>
    </row>
    <row r="149" spans="1:13">
      <c r="A149" s="79"/>
      <c r="B149" s="79"/>
      <c r="C149" s="79"/>
      <c r="D149" s="79"/>
      <c r="E149" s="79"/>
      <c r="F149" s="79"/>
      <c r="G149" s="79"/>
      <c r="H149" s="79"/>
      <c r="I149" s="79"/>
      <c r="J149" s="79"/>
      <c r="K149" s="79"/>
      <c r="L149" s="79"/>
      <c r="M149" s="79"/>
    </row>
    <row r="150" spans="1:13">
      <c r="A150" s="79"/>
      <c r="B150" s="79"/>
      <c r="C150" s="79"/>
      <c r="D150" s="79"/>
      <c r="E150" s="79"/>
      <c r="F150" s="79"/>
      <c r="G150" s="79"/>
      <c r="H150" s="79"/>
      <c r="I150" s="79"/>
      <c r="J150" s="79"/>
      <c r="K150" s="79"/>
      <c r="L150" s="79"/>
      <c r="M150" s="79"/>
    </row>
    <row r="151" spans="1:13">
      <c r="A151" s="79"/>
      <c r="B151" s="79"/>
      <c r="C151" s="79"/>
      <c r="D151" s="79"/>
      <c r="E151" s="79"/>
      <c r="F151" s="79"/>
      <c r="G151" s="79"/>
      <c r="H151" s="79"/>
      <c r="I151" s="79"/>
      <c r="J151" s="79"/>
      <c r="K151" s="79"/>
      <c r="L151" s="79"/>
      <c r="M151" s="79"/>
    </row>
    <row r="152" spans="1:13">
      <c r="A152" s="79"/>
      <c r="B152" s="79"/>
      <c r="C152" s="79"/>
      <c r="D152" s="79"/>
      <c r="E152" s="79"/>
      <c r="F152" s="79"/>
      <c r="G152" s="79"/>
      <c r="H152" s="79"/>
      <c r="I152" s="79"/>
      <c r="J152" s="79"/>
      <c r="K152" s="79"/>
      <c r="L152" s="79"/>
      <c r="M152" s="79"/>
    </row>
    <row r="153" spans="1:13">
      <c r="A153" s="79"/>
      <c r="B153" s="79"/>
      <c r="C153" s="79"/>
      <c r="D153" s="79"/>
      <c r="E153" s="79"/>
      <c r="F153" s="79"/>
      <c r="G153" s="79"/>
      <c r="H153" s="79"/>
      <c r="I153" s="79"/>
      <c r="J153" s="79"/>
      <c r="K153" s="79"/>
      <c r="L153" s="79"/>
      <c r="M153" s="79"/>
    </row>
    <row r="154" spans="1:13">
      <c r="A154" s="79"/>
      <c r="B154" s="79"/>
      <c r="C154" s="79"/>
      <c r="D154" s="79"/>
      <c r="E154" s="79"/>
      <c r="F154" s="79"/>
      <c r="G154" s="79"/>
      <c r="H154" s="79"/>
      <c r="I154" s="79"/>
      <c r="J154" s="79"/>
      <c r="K154" s="79"/>
      <c r="L154" s="79"/>
      <c r="M154" s="79"/>
    </row>
    <row r="155" spans="1:13">
      <c r="A155" s="79"/>
      <c r="B155" s="79"/>
      <c r="C155" s="79"/>
      <c r="D155" s="79"/>
      <c r="E155" s="79"/>
      <c r="F155" s="79"/>
      <c r="G155" s="79"/>
      <c r="H155" s="79"/>
      <c r="I155" s="79"/>
      <c r="J155" s="79"/>
      <c r="K155" s="79"/>
      <c r="L155" s="79"/>
      <c r="M155" s="79"/>
    </row>
    <row r="156" spans="1:13">
      <c r="A156" s="79"/>
      <c r="B156" s="79"/>
      <c r="C156" s="79"/>
      <c r="D156" s="79"/>
      <c r="E156" s="79"/>
      <c r="F156" s="79"/>
      <c r="G156" s="79"/>
      <c r="H156" s="79"/>
      <c r="I156" s="79"/>
      <c r="J156" s="79"/>
      <c r="K156" s="79"/>
      <c r="L156" s="79"/>
      <c r="M156" s="79"/>
    </row>
    <row r="157" spans="1:13">
      <c r="A157" s="79"/>
      <c r="B157" s="79"/>
      <c r="C157" s="79"/>
      <c r="D157" s="79"/>
      <c r="E157" s="79"/>
      <c r="F157" s="79"/>
      <c r="G157" s="79"/>
      <c r="H157" s="79"/>
      <c r="I157" s="79"/>
      <c r="J157" s="79"/>
      <c r="K157" s="79"/>
      <c r="L157" s="79"/>
      <c r="M157" s="79"/>
    </row>
    <row r="158" spans="1:13">
      <c r="A158" s="79"/>
      <c r="B158" s="79"/>
      <c r="C158" s="79"/>
      <c r="D158" s="79"/>
      <c r="E158" s="79"/>
      <c r="F158" s="79"/>
      <c r="G158" s="79"/>
      <c r="H158" s="79"/>
      <c r="I158" s="79"/>
      <c r="J158" s="79"/>
      <c r="K158" s="79"/>
      <c r="L158" s="79"/>
      <c r="M158" s="79"/>
    </row>
    <row r="159" spans="1:13">
      <c r="A159" s="79"/>
      <c r="B159" s="79"/>
      <c r="C159" s="79"/>
      <c r="D159" s="79"/>
      <c r="E159" s="79"/>
      <c r="F159" s="79"/>
      <c r="G159" s="79"/>
      <c r="H159" s="79"/>
      <c r="I159" s="79"/>
      <c r="J159" s="79"/>
      <c r="K159" s="79"/>
      <c r="L159" s="79"/>
      <c r="M159" s="79"/>
    </row>
    <row r="160" spans="1:13">
      <c r="A160" s="79"/>
      <c r="B160" s="79"/>
      <c r="C160" s="79"/>
      <c r="D160" s="79"/>
      <c r="E160" s="79"/>
      <c r="F160" s="79"/>
      <c r="G160" s="79"/>
      <c r="H160" s="79"/>
      <c r="I160" s="79"/>
      <c r="J160" s="79"/>
      <c r="K160" s="79"/>
      <c r="L160" s="79"/>
      <c r="M160" s="79"/>
    </row>
    <row r="161" spans="1:13">
      <c r="A161" s="79"/>
      <c r="B161" s="79"/>
      <c r="C161" s="79"/>
      <c r="D161" s="79"/>
      <c r="E161" s="79"/>
      <c r="F161" s="79"/>
      <c r="G161" s="79"/>
      <c r="H161" s="79"/>
      <c r="I161" s="79"/>
      <c r="J161" s="79"/>
      <c r="K161" s="79"/>
      <c r="L161" s="79"/>
      <c r="M161" s="79"/>
    </row>
    <row r="162" spans="1:13">
      <c r="A162" s="79"/>
      <c r="B162" s="79"/>
      <c r="C162" s="79"/>
      <c r="D162" s="79"/>
      <c r="E162" s="79"/>
      <c r="F162" s="79"/>
      <c r="G162" s="79"/>
      <c r="H162" s="79"/>
      <c r="I162" s="79"/>
      <c r="J162" s="79"/>
      <c r="K162" s="79"/>
      <c r="L162" s="79"/>
      <c r="M162" s="79"/>
    </row>
    <row r="163" spans="1:13">
      <c r="A163" s="79"/>
      <c r="B163" s="79"/>
      <c r="C163" s="79"/>
      <c r="D163" s="79"/>
      <c r="E163" s="79"/>
      <c r="F163" s="79"/>
      <c r="G163" s="79"/>
      <c r="H163" s="79"/>
      <c r="I163" s="79"/>
      <c r="J163" s="79"/>
      <c r="K163" s="79"/>
      <c r="L163" s="79"/>
      <c r="M163" s="79"/>
    </row>
    <row r="164" spans="1:13">
      <c r="A164" s="79"/>
      <c r="B164" s="79"/>
      <c r="C164" s="79"/>
      <c r="D164" s="79"/>
      <c r="E164" s="79"/>
      <c r="F164" s="79"/>
      <c r="G164" s="79"/>
      <c r="H164" s="79"/>
      <c r="I164" s="79"/>
      <c r="J164" s="79"/>
      <c r="K164" s="79"/>
      <c r="L164" s="79"/>
      <c r="M164" s="79"/>
    </row>
    <row r="165" spans="1:13">
      <c r="A165" s="79"/>
      <c r="B165" s="79"/>
      <c r="C165" s="79"/>
      <c r="D165" s="79"/>
      <c r="E165" s="79"/>
      <c r="F165" s="79"/>
      <c r="G165" s="79"/>
      <c r="H165" s="79"/>
      <c r="I165" s="79"/>
      <c r="J165" s="79"/>
      <c r="K165" s="79"/>
      <c r="L165" s="79"/>
      <c r="M165" s="79"/>
    </row>
    <row r="166" spans="1:13">
      <c r="A166" s="79"/>
      <c r="B166" s="79"/>
      <c r="C166" s="79"/>
      <c r="D166" s="79"/>
      <c r="E166" s="79"/>
      <c r="F166" s="79"/>
      <c r="G166" s="79"/>
      <c r="H166" s="79"/>
      <c r="I166" s="79"/>
      <c r="J166" s="79"/>
      <c r="K166" s="79"/>
      <c r="L166" s="79"/>
      <c r="M166" s="79"/>
    </row>
    <row r="167" spans="1:13">
      <c r="A167" s="79"/>
      <c r="B167" s="79"/>
      <c r="C167" s="79"/>
      <c r="D167" s="79"/>
      <c r="E167" s="79"/>
      <c r="F167" s="79"/>
      <c r="G167" s="79"/>
      <c r="H167" s="79"/>
      <c r="I167" s="79"/>
      <c r="J167" s="79"/>
      <c r="K167" s="79"/>
      <c r="L167" s="79"/>
      <c r="M167" s="79"/>
    </row>
    <row r="168" spans="1:13">
      <c r="A168" s="79"/>
      <c r="B168" s="79"/>
      <c r="C168" s="79"/>
      <c r="D168" s="79"/>
      <c r="E168" s="79"/>
      <c r="F168" s="79"/>
      <c r="G168" s="79"/>
      <c r="H168" s="79"/>
      <c r="I168" s="79"/>
      <c r="J168" s="79"/>
      <c r="K168" s="79"/>
      <c r="L168" s="79"/>
      <c r="M168" s="79"/>
    </row>
    <row r="169" spans="1:13">
      <c r="A169" s="79"/>
      <c r="B169" s="79"/>
      <c r="C169" s="79"/>
      <c r="D169" s="79"/>
      <c r="E169" s="79"/>
      <c r="F169" s="79"/>
      <c r="G169" s="79"/>
      <c r="H169" s="79"/>
      <c r="I169" s="79"/>
      <c r="J169" s="79"/>
      <c r="K169" s="79"/>
      <c r="L169" s="79"/>
      <c r="M169" s="79"/>
    </row>
    <row r="170" spans="1:13">
      <c r="A170" s="79"/>
      <c r="B170" s="79"/>
      <c r="C170" s="79"/>
      <c r="D170" s="79"/>
      <c r="E170" s="79"/>
      <c r="F170" s="79"/>
      <c r="G170" s="79"/>
      <c r="H170" s="79"/>
      <c r="I170" s="79"/>
      <c r="J170" s="79"/>
      <c r="K170" s="79"/>
      <c r="L170" s="79"/>
      <c r="M170" s="79"/>
    </row>
    <row r="171" spans="1:13">
      <c r="A171" s="79"/>
      <c r="B171" s="79"/>
      <c r="C171" s="79"/>
      <c r="D171" s="79"/>
      <c r="E171" s="79"/>
      <c r="F171" s="79"/>
      <c r="G171" s="79"/>
      <c r="H171" s="79"/>
      <c r="I171" s="79"/>
      <c r="J171" s="79"/>
      <c r="K171" s="79"/>
      <c r="L171" s="79"/>
      <c r="M171" s="79"/>
    </row>
    <row r="172" spans="1:13">
      <c r="A172" s="79"/>
      <c r="B172" s="79"/>
      <c r="C172" s="79"/>
      <c r="D172" s="79"/>
      <c r="E172" s="79"/>
      <c r="F172" s="79"/>
      <c r="G172" s="79"/>
      <c r="H172" s="79"/>
      <c r="I172" s="79"/>
      <c r="J172" s="79"/>
      <c r="K172" s="79"/>
      <c r="L172" s="79"/>
      <c r="M172" s="79"/>
    </row>
    <row r="173" spans="1:13">
      <c r="A173" s="79"/>
      <c r="B173" s="79"/>
      <c r="C173" s="79"/>
      <c r="D173" s="79"/>
      <c r="E173" s="79"/>
      <c r="F173" s="79"/>
      <c r="G173" s="79"/>
      <c r="H173" s="79"/>
      <c r="I173" s="79"/>
      <c r="J173" s="79"/>
      <c r="K173" s="79"/>
      <c r="L173" s="79"/>
      <c r="M173" s="79"/>
    </row>
    <row r="174" spans="1:13">
      <c r="A174" s="79"/>
      <c r="B174" s="79"/>
      <c r="C174" s="79"/>
      <c r="D174" s="79"/>
      <c r="E174" s="79"/>
      <c r="F174" s="79"/>
      <c r="G174" s="79"/>
      <c r="H174" s="79"/>
      <c r="I174" s="79"/>
      <c r="J174" s="79"/>
      <c r="K174" s="79"/>
      <c r="L174" s="79"/>
      <c r="M174" s="79"/>
    </row>
    <row r="175" spans="1:13">
      <c r="A175" s="79"/>
      <c r="B175" s="79"/>
      <c r="C175" s="79"/>
      <c r="D175" s="79"/>
      <c r="E175" s="79"/>
      <c r="F175" s="79"/>
      <c r="G175" s="79"/>
      <c r="H175" s="79"/>
      <c r="I175" s="79"/>
      <c r="J175" s="79"/>
      <c r="K175" s="79"/>
      <c r="L175" s="79"/>
      <c r="M175" s="79"/>
    </row>
    <row r="176" spans="1:13">
      <c r="A176" s="79"/>
      <c r="B176" s="79"/>
      <c r="C176" s="79"/>
      <c r="D176" s="79"/>
      <c r="E176" s="79"/>
      <c r="F176" s="79"/>
      <c r="G176" s="79"/>
      <c r="H176" s="79"/>
      <c r="I176" s="79"/>
      <c r="J176" s="79"/>
      <c r="K176" s="79"/>
      <c r="L176" s="79"/>
      <c r="M176" s="79"/>
    </row>
    <row r="177" spans="1:13">
      <c r="A177" s="79"/>
      <c r="B177" s="79"/>
      <c r="C177" s="79"/>
      <c r="D177" s="79"/>
      <c r="E177" s="79"/>
      <c r="F177" s="79"/>
      <c r="G177" s="79"/>
      <c r="H177" s="79"/>
      <c r="I177" s="79"/>
      <c r="J177" s="79"/>
      <c r="K177" s="79"/>
      <c r="L177" s="79"/>
      <c r="M177" s="79"/>
    </row>
    <row r="178" spans="1:13">
      <c r="A178" s="79"/>
      <c r="B178" s="79"/>
      <c r="C178" s="79"/>
      <c r="D178" s="79"/>
      <c r="E178" s="79"/>
      <c r="F178" s="79"/>
      <c r="G178" s="79"/>
      <c r="H178" s="79"/>
      <c r="I178" s="79"/>
      <c r="J178" s="79"/>
      <c r="K178" s="79"/>
      <c r="L178" s="79"/>
      <c r="M178" s="79"/>
    </row>
    <row r="179" spans="1:13">
      <c r="A179" s="79"/>
      <c r="B179" s="79"/>
      <c r="C179" s="79"/>
      <c r="D179" s="79"/>
      <c r="E179" s="79"/>
      <c r="F179" s="79"/>
      <c r="G179" s="79"/>
      <c r="H179" s="79"/>
      <c r="I179" s="79"/>
      <c r="J179" s="79"/>
      <c r="K179" s="79"/>
      <c r="L179" s="79"/>
      <c r="M179" s="79"/>
    </row>
    <row r="180" spans="1:13">
      <c r="A180" s="79"/>
      <c r="B180" s="79"/>
      <c r="C180" s="79"/>
      <c r="D180" s="79"/>
      <c r="E180" s="79"/>
      <c r="F180" s="79"/>
      <c r="G180" s="79"/>
      <c r="H180" s="79"/>
      <c r="I180" s="79"/>
      <c r="J180" s="79"/>
      <c r="K180" s="79"/>
      <c r="L180" s="79"/>
      <c r="M180" s="79"/>
    </row>
    <row r="181" spans="1:13">
      <c r="A181" s="79"/>
      <c r="B181" s="79"/>
      <c r="C181" s="79"/>
      <c r="D181" s="79"/>
      <c r="E181" s="79"/>
      <c r="F181" s="79"/>
      <c r="G181" s="79"/>
      <c r="H181" s="79"/>
      <c r="I181" s="79"/>
      <c r="J181" s="79"/>
      <c r="K181" s="79"/>
      <c r="L181" s="79"/>
      <c r="M181" s="79"/>
    </row>
    <row r="182" spans="1:13">
      <c r="A182" s="79"/>
      <c r="B182" s="79"/>
      <c r="C182" s="79"/>
      <c r="D182" s="79"/>
      <c r="E182" s="79"/>
      <c r="F182" s="79"/>
      <c r="G182" s="79"/>
      <c r="H182" s="79"/>
      <c r="I182" s="79"/>
      <c r="J182" s="79"/>
      <c r="K182" s="79"/>
      <c r="L182" s="79"/>
      <c r="M182" s="79"/>
    </row>
    <row r="183" spans="1:13">
      <c r="A183" s="79"/>
      <c r="B183" s="79"/>
      <c r="C183" s="79"/>
      <c r="D183" s="79"/>
      <c r="E183" s="79"/>
      <c r="F183" s="79"/>
      <c r="G183" s="79"/>
      <c r="H183" s="79"/>
      <c r="I183" s="79"/>
      <c r="J183" s="79"/>
      <c r="K183" s="79"/>
      <c r="L183" s="79"/>
      <c r="M183" s="79"/>
    </row>
    <row r="184" spans="1:13">
      <c r="A184" s="79"/>
      <c r="B184" s="79"/>
      <c r="C184" s="79"/>
      <c r="D184" s="79"/>
      <c r="E184" s="79"/>
      <c r="F184" s="79"/>
      <c r="G184" s="79"/>
      <c r="H184" s="79"/>
      <c r="I184" s="79"/>
      <c r="J184" s="79"/>
      <c r="K184" s="79"/>
      <c r="L184" s="79"/>
      <c r="M184" s="79"/>
    </row>
    <row r="185" spans="1:13">
      <c r="A185" s="79"/>
      <c r="B185" s="79"/>
      <c r="C185" s="79"/>
      <c r="D185" s="79"/>
      <c r="E185" s="79"/>
      <c r="F185" s="79"/>
      <c r="G185" s="79"/>
      <c r="H185" s="79"/>
      <c r="I185" s="79"/>
      <c r="J185" s="79"/>
      <c r="K185" s="79"/>
      <c r="L185" s="79"/>
      <c r="M185" s="79"/>
    </row>
    <row r="186" spans="1:13">
      <c r="A186" s="79"/>
      <c r="B186" s="79"/>
      <c r="C186" s="79"/>
      <c r="D186" s="79"/>
      <c r="E186" s="79"/>
      <c r="F186" s="79"/>
      <c r="G186" s="79"/>
      <c r="H186" s="79"/>
      <c r="I186" s="79"/>
      <c r="J186" s="79"/>
      <c r="K186" s="79"/>
      <c r="L186" s="79"/>
      <c r="M186" s="79"/>
    </row>
    <row r="187" spans="1:13">
      <c r="A187" s="79"/>
      <c r="B187" s="79"/>
      <c r="C187" s="79"/>
      <c r="D187" s="79"/>
      <c r="E187" s="79"/>
      <c r="F187" s="79"/>
      <c r="G187" s="79"/>
      <c r="H187" s="79"/>
      <c r="I187" s="79"/>
      <c r="J187" s="79"/>
      <c r="K187" s="79"/>
      <c r="L187" s="79"/>
      <c r="M187" s="79"/>
    </row>
    <row r="188" spans="1:13">
      <c r="A188" s="79"/>
      <c r="B188" s="79"/>
      <c r="C188" s="79"/>
      <c r="D188" s="79"/>
      <c r="E188" s="79"/>
      <c r="F188" s="79"/>
      <c r="G188" s="79"/>
      <c r="H188" s="79"/>
      <c r="I188" s="79"/>
      <c r="J188" s="79"/>
      <c r="K188" s="79"/>
      <c r="L188" s="79"/>
      <c r="M188" s="79"/>
    </row>
    <row r="189" spans="1:13">
      <c r="A189" s="79"/>
      <c r="B189" s="79"/>
      <c r="C189" s="79"/>
      <c r="D189" s="79"/>
      <c r="E189" s="79"/>
      <c r="F189" s="79"/>
      <c r="G189" s="79"/>
      <c r="H189" s="79"/>
      <c r="I189" s="79"/>
      <c r="J189" s="79"/>
      <c r="K189" s="79"/>
      <c r="L189" s="79"/>
      <c r="M189" s="79"/>
    </row>
    <row r="190" spans="1:13">
      <c r="A190" s="79"/>
      <c r="B190" s="79"/>
      <c r="C190" s="79"/>
      <c r="D190" s="79"/>
      <c r="E190" s="79"/>
      <c r="F190" s="79"/>
      <c r="G190" s="79"/>
      <c r="H190" s="79"/>
      <c r="I190" s="79"/>
      <c r="J190" s="79"/>
      <c r="K190" s="79"/>
      <c r="L190" s="79"/>
      <c r="M190" s="79"/>
    </row>
    <row r="191" spans="1:13">
      <c r="A191" s="79"/>
      <c r="B191" s="79"/>
      <c r="C191" s="79"/>
      <c r="D191" s="79"/>
      <c r="E191" s="79"/>
      <c r="F191" s="79"/>
      <c r="G191" s="79"/>
      <c r="H191" s="79"/>
      <c r="I191" s="79"/>
      <c r="J191" s="79"/>
      <c r="K191" s="79"/>
      <c r="L191" s="79"/>
      <c r="M191" s="79"/>
    </row>
    <row r="192" spans="1:13">
      <c r="A192" s="79"/>
      <c r="B192" s="79"/>
      <c r="C192" s="79"/>
      <c r="D192" s="79"/>
      <c r="E192" s="79"/>
      <c r="F192" s="79"/>
      <c r="G192" s="79"/>
      <c r="H192" s="79"/>
      <c r="I192" s="79"/>
      <c r="J192" s="79"/>
      <c r="K192" s="79"/>
      <c r="L192" s="79"/>
      <c r="M192" s="79"/>
    </row>
    <row r="193" spans="1:13">
      <c r="A193" s="79"/>
      <c r="B193" s="79"/>
      <c r="C193" s="79"/>
      <c r="D193" s="79"/>
      <c r="E193" s="79"/>
      <c r="F193" s="79"/>
      <c r="G193" s="79"/>
      <c r="H193" s="79"/>
      <c r="I193" s="79"/>
      <c r="J193" s="79"/>
      <c r="K193" s="79"/>
      <c r="L193" s="79"/>
      <c r="M193" s="79"/>
    </row>
    <row r="194" spans="1:13">
      <c r="A194" s="79"/>
      <c r="B194" s="79"/>
      <c r="C194" s="79"/>
      <c r="D194" s="79"/>
      <c r="E194" s="79"/>
      <c r="F194" s="79"/>
      <c r="G194" s="79"/>
      <c r="H194" s="79"/>
      <c r="I194" s="79"/>
      <c r="J194" s="79"/>
      <c r="K194" s="79"/>
      <c r="L194" s="79"/>
      <c r="M194" s="79"/>
    </row>
    <row r="195" spans="1:13">
      <c r="A195" s="79"/>
      <c r="B195" s="79"/>
      <c r="C195" s="79"/>
      <c r="D195" s="79"/>
      <c r="E195" s="79"/>
      <c r="F195" s="79"/>
      <c r="G195" s="79"/>
      <c r="H195" s="79"/>
      <c r="I195" s="79"/>
      <c r="J195" s="79"/>
      <c r="K195" s="79"/>
      <c r="L195" s="79"/>
      <c r="M195" s="79"/>
    </row>
    <row r="196" spans="1:13">
      <c r="A196" s="79"/>
      <c r="B196" s="79"/>
      <c r="C196" s="79"/>
      <c r="D196" s="79"/>
      <c r="E196" s="79"/>
      <c r="F196" s="79"/>
      <c r="G196" s="79"/>
      <c r="H196" s="79"/>
      <c r="I196" s="79"/>
      <c r="J196" s="79"/>
      <c r="K196" s="79"/>
      <c r="L196" s="79"/>
      <c r="M196" s="79"/>
    </row>
    <row r="197" spans="1:13">
      <c r="A197" s="79"/>
      <c r="B197" s="79"/>
      <c r="C197" s="79"/>
      <c r="D197" s="79"/>
      <c r="E197" s="79"/>
      <c r="F197" s="79"/>
      <c r="G197" s="79"/>
      <c r="H197" s="79"/>
      <c r="I197" s="79"/>
      <c r="J197" s="79"/>
      <c r="K197" s="79"/>
      <c r="L197" s="79"/>
      <c r="M197" s="79"/>
    </row>
    <row r="198" spans="1:13">
      <c r="A198" s="79"/>
      <c r="B198" s="79"/>
      <c r="C198" s="79"/>
      <c r="D198" s="79"/>
      <c r="E198" s="79"/>
      <c r="F198" s="79"/>
      <c r="G198" s="79"/>
      <c r="H198" s="79"/>
      <c r="I198" s="79"/>
      <c r="J198" s="79"/>
      <c r="K198" s="79"/>
      <c r="L198" s="79"/>
      <c r="M198" s="79"/>
    </row>
    <row r="199" spans="1:13">
      <c r="A199" s="79"/>
      <c r="B199" s="79"/>
      <c r="C199" s="79"/>
      <c r="D199" s="79"/>
      <c r="E199" s="79"/>
      <c r="F199" s="79"/>
      <c r="G199" s="79"/>
      <c r="H199" s="79"/>
      <c r="I199" s="79"/>
      <c r="J199" s="79"/>
      <c r="K199" s="79"/>
      <c r="L199" s="79"/>
      <c r="M199" s="79"/>
    </row>
    <row r="200" spans="1:13">
      <c r="A200" s="79"/>
      <c r="B200" s="79"/>
      <c r="C200" s="79"/>
      <c r="D200" s="79"/>
      <c r="E200" s="79"/>
      <c r="F200" s="79"/>
      <c r="G200" s="79"/>
      <c r="H200" s="79"/>
      <c r="I200" s="79"/>
      <c r="J200" s="79"/>
      <c r="K200" s="79"/>
      <c r="L200" s="79"/>
      <c r="M200" s="79"/>
    </row>
    <row r="201" spans="1:13">
      <c r="A201" s="79"/>
      <c r="B201" s="79"/>
      <c r="C201" s="79"/>
      <c r="D201" s="79"/>
      <c r="E201" s="79"/>
      <c r="F201" s="79"/>
      <c r="G201" s="79"/>
      <c r="H201" s="79"/>
      <c r="I201" s="79"/>
      <c r="J201" s="79"/>
      <c r="K201" s="79"/>
      <c r="L201" s="79"/>
      <c r="M201" s="79"/>
    </row>
    <row r="202" spans="1:13">
      <c r="A202" s="79"/>
      <c r="B202" s="79"/>
      <c r="C202" s="79"/>
      <c r="D202" s="79"/>
      <c r="E202" s="79"/>
      <c r="F202" s="79"/>
      <c r="G202" s="79"/>
      <c r="H202" s="79"/>
      <c r="I202" s="79"/>
      <c r="J202" s="79"/>
      <c r="K202" s="79"/>
      <c r="L202" s="79"/>
      <c r="M202" s="79"/>
    </row>
    <row r="203" spans="1:13">
      <c r="A203" s="79"/>
      <c r="B203" s="79"/>
      <c r="C203" s="79"/>
      <c r="D203" s="79"/>
      <c r="E203" s="79"/>
      <c r="F203" s="79"/>
      <c r="G203" s="79"/>
      <c r="H203" s="79"/>
      <c r="I203" s="79"/>
      <c r="J203" s="79"/>
      <c r="K203" s="79"/>
      <c r="L203" s="79"/>
      <c r="M203" s="79"/>
    </row>
    <row r="204" spans="1:13">
      <c r="A204" s="79"/>
      <c r="B204" s="79"/>
      <c r="C204" s="79"/>
      <c r="D204" s="79"/>
      <c r="E204" s="79"/>
      <c r="F204" s="79"/>
      <c r="G204" s="79"/>
      <c r="H204" s="79"/>
      <c r="I204" s="79"/>
      <c r="J204" s="79"/>
      <c r="K204" s="79"/>
      <c r="L204" s="79"/>
      <c r="M204" s="79"/>
    </row>
    <row r="205" spans="1:13">
      <c r="A205" s="79"/>
      <c r="B205" s="79"/>
      <c r="C205" s="79"/>
      <c r="D205" s="79"/>
      <c r="E205" s="79"/>
      <c r="F205" s="79"/>
      <c r="G205" s="79"/>
      <c r="H205" s="79"/>
      <c r="I205" s="79"/>
      <c r="J205" s="79"/>
      <c r="K205" s="79"/>
      <c r="L205" s="79"/>
      <c r="M205" s="79"/>
    </row>
    <row r="206" spans="1:13">
      <c r="A206" s="79"/>
      <c r="B206" s="79"/>
      <c r="C206" s="79"/>
      <c r="D206" s="79"/>
      <c r="E206" s="79"/>
      <c r="F206" s="79"/>
      <c r="G206" s="79"/>
      <c r="H206" s="79"/>
      <c r="I206" s="79"/>
      <c r="J206" s="79"/>
      <c r="K206" s="79"/>
      <c r="L206" s="79"/>
      <c r="M206" s="79"/>
    </row>
    <row r="207" spans="1:13">
      <c r="A207" s="79"/>
      <c r="B207" s="79"/>
      <c r="C207" s="79"/>
      <c r="D207" s="79"/>
      <c r="E207" s="79"/>
      <c r="F207" s="79"/>
      <c r="G207" s="79"/>
      <c r="H207" s="79"/>
      <c r="I207" s="79"/>
      <c r="J207" s="79"/>
      <c r="K207" s="79"/>
      <c r="L207" s="79"/>
      <c r="M207" s="79"/>
    </row>
    <row r="208" spans="1:13">
      <c r="A208" s="79"/>
      <c r="B208" s="79"/>
      <c r="C208" s="79"/>
      <c r="D208" s="79"/>
      <c r="E208" s="79"/>
      <c r="F208" s="79"/>
      <c r="G208" s="79"/>
      <c r="H208" s="79"/>
      <c r="I208" s="79"/>
      <c r="J208" s="79"/>
      <c r="K208" s="79"/>
      <c r="L208" s="79"/>
      <c r="M208" s="79"/>
    </row>
    <row r="209" spans="1:13">
      <c r="A209" s="79"/>
      <c r="B209" s="79"/>
      <c r="C209" s="79"/>
      <c r="D209" s="79"/>
      <c r="E209" s="79"/>
      <c r="F209" s="79"/>
      <c r="G209" s="79"/>
      <c r="H209" s="79"/>
      <c r="I209" s="79"/>
      <c r="J209" s="79"/>
      <c r="K209" s="79"/>
      <c r="L209" s="79"/>
      <c r="M209" s="79"/>
    </row>
    <row r="210" spans="1:13">
      <c r="A210" s="79"/>
      <c r="B210" s="79"/>
      <c r="C210" s="79"/>
      <c r="D210" s="79"/>
      <c r="E210" s="79"/>
      <c r="F210" s="79"/>
      <c r="G210" s="79"/>
      <c r="H210" s="79"/>
      <c r="I210" s="79"/>
      <c r="J210" s="79"/>
      <c r="K210" s="79"/>
      <c r="L210" s="79"/>
      <c r="M210" s="79"/>
    </row>
    <row r="211" spans="1:13">
      <c r="A211" s="79"/>
      <c r="B211" s="79"/>
      <c r="C211" s="79"/>
      <c r="D211" s="79"/>
      <c r="E211" s="79"/>
      <c r="F211" s="79"/>
      <c r="G211" s="79"/>
      <c r="H211" s="79"/>
      <c r="I211" s="79"/>
      <c r="J211" s="79"/>
      <c r="K211" s="79"/>
      <c r="L211" s="79"/>
      <c r="M211" s="79"/>
    </row>
    <row r="212" spans="1:13">
      <c r="A212" s="79"/>
      <c r="B212" s="79"/>
      <c r="C212" s="79"/>
      <c r="D212" s="79"/>
      <c r="E212" s="79"/>
      <c r="F212" s="79"/>
      <c r="G212" s="79"/>
      <c r="H212" s="79"/>
      <c r="I212" s="79"/>
      <c r="J212" s="79"/>
      <c r="K212" s="79"/>
      <c r="L212" s="79"/>
      <c r="M212" s="79"/>
    </row>
    <row r="213" spans="1:13">
      <c r="A213" s="79"/>
      <c r="B213" s="79"/>
      <c r="C213" s="79"/>
      <c r="D213" s="79"/>
      <c r="E213" s="79"/>
      <c r="F213" s="79"/>
      <c r="G213" s="79"/>
      <c r="H213" s="79"/>
      <c r="I213" s="79"/>
      <c r="J213" s="79"/>
      <c r="K213" s="79"/>
      <c r="L213" s="79"/>
      <c r="M213" s="79"/>
    </row>
    <row r="214" spans="1:13">
      <c r="A214" s="79"/>
      <c r="B214" s="79"/>
      <c r="C214" s="79"/>
      <c r="D214" s="79"/>
      <c r="E214" s="79"/>
      <c r="F214" s="79"/>
      <c r="G214" s="79"/>
      <c r="H214" s="79"/>
      <c r="I214" s="79"/>
      <c r="J214" s="79"/>
      <c r="K214" s="79"/>
      <c r="L214" s="79"/>
      <c r="M214" s="79"/>
    </row>
    <row r="215" spans="1:13">
      <c r="A215" s="79"/>
      <c r="B215" s="79"/>
      <c r="C215" s="79"/>
      <c r="D215" s="79"/>
      <c r="E215" s="79"/>
      <c r="F215" s="79"/>
      <c r="G215" s="79"/>
      <c r="H215" s="79"/>
      <c r="I215" s="79"/>
      <c r="J215" s="79"/>
      <c r="K215" s="79"/>
      <c r="L215" s="79"/>
      <c r="M215" s="79"/>
    </row>
    <row r="216" spans="1:13">
      <c r="A216" s="79"/>
      <c r="B216" s="79"/>
      <c r="C216" s="79"/>
      <c r="D216" s="79"/>
      <c r="E216" s="79"/>
      <c r="F216" s="79"/>
      <c r="G216" s="79"/>
      <c r="H216" s="79"/>
      <c r="I216" s="79"/>
      <c r="J216" s="79"/>
      <c r="K216" s="79"/>
      <c r="L216" s="79"/>
      <c r="M216" s="79"/>
    </row>
    <row r="217" spans="1:13">
      <c r="A217" s="79"/>
      <c r="B217" s="79"/>
      <c r="C217" s="79"/>
      <c r="D217" s="79"/>
      <c r="E217" s="79"/>
      <c r="F217" s="79"/>
      <c r="G217" s="79"/>
      <c r="H217" s="79"/>
      <c r="I217" s="79"/>
      <c r="J217" s="79"/>
      <c r="K217" s="79"/>
      <c r="L217" s="79"/>
      <c r="M217" s="79"/>
    </row>
    <row r="218" spans="1:13">
      <c r="A218" s="79"/>
      <c r="B218" s="79"/>
      <c r="C218" s="79"/>
      <c r="D218" s="79"/>
      <c r="E218" s="79"/>
      <c r="F218" s="79"/>
      <c r="G218" s="79"/>
      <c r="H218" s="79"/>
      <c r="I218" s="79"/>
      <c r="J218" s="79"/>
      <c r="K218" s="79"/>
      <c r="L218" s="79"/>
      <c r="M218" s="79"/>
    </row>
    <row r="219" spans="1:13">
      <c r="A219" s="79"/>
      <c r="B219" s="79"/>
      <c r="C219" s="79"/>
      <c r="D219" s="79"/>
      <c r="E219" s="79"/>
      <c r="F219" s="79"/>
      <c r="G219" s="79"/>
      <c r="H219" s="79"/>
      <c r="I219" s="79"/>
      <c r="J219" s="79"/>
      <c r="K219" s="79"/>
      <c r="L219" s="79"/>
      <c r="M219" s="79"/>
    </row>
    <row r="220" spans="1:13">
      <c r="A220" s="79"/>
      <c r="B220" s="79"/>
      <c r="C220" s="79"/>
      <c r="D220" s="79"/>
      <c r="E220" s="79"/>
      <c r="F220" s="79"/>
      <c r="G220" s="79"/>
      <c r="H220" s="79"/>
      <c r="I220" s="79"/>
      <c r="J220" s="79"/>
      <c r="K220" s="79"/>
      <c r="L220" s="79"/>
      <c r="M220" s="79"/>
    </row>
    <row r="221" spans="1:13">
      <c r="A221" s="79"/>
      <c r="B221" s="79"/>
      <c r="C221" s="79"/>
      <c r="D221" s="79"/>
      <c r="E221" s="79"/>
      <c r="F221" s="79"/>
      <c r="G221" s="79"/>
      <c r="H221" s="79"/>
      <c r="I221" s="79"/>
      <c r="J221" s="79"/>
      <c r="K221" s="79"/>
      <c r="L221" s="79"/>
      <c r="M221" s="79"/>
    </row>
    <row r="222" spans="1:13">
      <c r="A222" s="79"/>
      <c r="B222" s="79"/>
      <c r="C222" s="79"/>
      <c r="D222" s="79"/>
      <c r="E222" s="79"/>
      <c r="F222" s="79"/>
      <c r="G222" s="79"/>
      <c r="H222" s="79"/>
      <c r="I222" s="79"/>
      <c r="J222" s="79"/>
      <c r="K222" s="79"/>
      <c r="L222" s="79"/>
      <c r="M222" s="79"/>
    </row>
    <row r="223" spans="1:13">
      <c r="A223" s="79"/>
      <c r="B223" s="79"/>
      <c r="C223" s="79"/>
      <c r="D223" s="79"/>
      <c r="E223" s="79"/>
      <c r="F223" s="79"/>
      <c r="G223" s="79"/>
      <c r="H223" s="79"/>
      <c r="I223" s="79"/>
      <c r="J223" s="79"/>
      <c r="K223" s="79"/>
      <c r="L223" s="79"/>
      <c r="M223" s="79"/>
    </row>
    <row r="224" spans="1:13">
      <c r="A224" s="79"/>
      <c r="B224" s="79"/>
      <c r="C224" s="79"/>
      <c r="D224" s="79"/>
      <c r="E224" s="79"/>
      <c r="F224" s="79"/>
      <c r="G224" s="79"/>
      <c r="H224" s="79"/>
      <c r="I224" s="79"/>
      <c r="J224" s="79"/>
      <c r="K224" s="79"/>
      <c r="L224" s="79"/>
      <c r="M224" s="79"/>
    </row>
    <row r="225" spans="1:13">
      <c r="A225" s="79"/>
      <c r="B225" s="79"/>
      <c r="C225" s="79"/>
      <c r="D225" s="79"/>
      <c r="E225" s="79"/>
      <c r="F225" s="79"/>
      <c r="G225" s="79"/>
      <c r="H225" s="79"/>
      <c r="I225" s="79"/>
      <c r="J225" s="79"/>
      <c r="K225" s="79"/>
      <c r="L225" s="79"/>
      <c r="M225" s="79"/>
    </row>
    <row r="226" spans="1:13">
      <c r="A226" s="79"/>
      <c r="B226" s="79"/>
      <c r="C226" s="79"/>
      <c r="D226" s="79"/>
      <c r="E226" s="79"/>
      <c r="F226" s="79"/>
      <c r="G226" s="79"/>
      <c r="H226" s="79"/>
      <c r="I226" s="79"/>
      <c r="J226" s="79"/>
      <c r="K226" s="79"/>
      <c r="L226" s="79"/>
      <c r="M226" s="79"/>
    </row>
    <row r="227" spans="1:13">
      <c r="A227" s="79"/>
      <c r="B227" s="79"/>
      <c r="C227" s="79"/>
      <c r="D227" s="79"/>
      <c r="E227" s="79"/>
      <c r="F227" s="79"/>
      <c r="G227" s="79"/>
      <c r="H227" s="79"/>
      <c r="I227" s="79"/>
      <c r="J227" s="79"/>
      <c r="K227" s="79"/>
      <c r="L227" s="79"/>
      <c r="M227" s="79"/>
    </row>
    <row r="228" spans="1:13">
      <c r="A228" s="79"/>
      <c r="B228" s="79"/>
      <c r="C228" s="79"/>
      <c r="D228" s="79"/>
      <c r="E228" s="79"/>
      <c r="F228" s="79"/>
      <c r="G228" s="79"/>
      <c r="H228" s="79"/>
      <c r="I228" s="79"/>
      <c r="J228" s="79"/>
      <c r="K228" s="79"/>
      <c r="L228" s="79"/>
      <c r="M228" s="79"/>
    </row>
    <row r="229" spans="1:13">
      <c r="A229" s="79"/>
      <c r="B229" s="79"/>
      <c r="C229" s="79"/>
      <c r="D229" s="79"/>
      <c r="E229" s="79"/>
      <c r="F229" s="79"/>
      <c r="G229" s="79"/>
      <c r="H229" s="79"/>
      <c r="I229" s="79"/>
      <c r="J229" s="79"/>
      <c r="K229" s="79"/>
      <c r="L229" s="79"/>
      <c r="M229" s="79"/>
    </row>
    <row r="230" spans="1:13">
      <c r="A230" s="79"/>
      <c r="B230" s="79"/>
      <c r="C230" s="79"/>
      <c r="D230" s="79"/>
      <c r="E230" s="79"/>
      <c r="F230" s="79"/>
      <c r="G230" s="79"/>
      <c r="H230" s="79"/>
      <c r="I230" s="79"/>
      <c r="J230" s="79"/>
      <c r="K230" s="79"/>
      <c r="L230" s="79"/>
      <c r="M230" s="79"/>
    </row>
    <row r="231" spans="1:13">
      <c r="A231" s="79"/>
      <c r="B231" s="79"/>
      <c r="C231" s="79"/>
      <c r="D231" s="79"/>
      <c r="E231" s="79"/>
      <c r="F231" s="79"/>
      <c r="G231" s="79"/>
      <c r="H231" s="79"/>
      <c r="I231" s="79"/>
      <c r="J231" s="79"/>
      <c r="K231" s="79"/>
      <c r="L231" s="79"/>
      <c r="M231" s="79"/>
    </row>
    <row r="232" spans="1:13">
      <c r="A232" s="79"/>
      <c r="B232" s="79"/>
      <c r="C232" s="79"/>
      <c r="D232" s="79"/>
      <c r="E232" s="79"/>
      <c r="F232" s="79"/>
      <c r="G232" s="79"/>
      <c r="H232" s="79"/>
      <c r="I232" s="79"/>
      <c r="J232" s="79"/>
      <c r="K232" s="79"/>
      <c r="L232" s="79"/>
      <c r="M232" s="79"/>
    </row>
    <row r="233" spans="1:13">
      <c r="A233" s="79"/>
      <c r="B233" s="79"/>
      <c r="C233" s="79"/>
      <c r="D233" s="79"/>
      <c r="E233" s="79"/>
      <c r="F233" s="79"/>
      <c r="G233" s="79"/>
      <c r="H233" s="79"/>
      <c r="I233" s="79"/>
      <c r="J233" s="79"/>
      <c r="K233" s="79"/>
      <c r="L233" s="79"/>
      <c r="M233" s="79"/>
    </row>
    <row r="234" spans="1:13">
      <c r="A234" s="79"/>
      <c r="B234" s="79"/>
      <c r="C234" s="79"/>
      <c r="D234" s="79"/>
      <c r="E234" s="79"/>
      <c r="F234" s="79"/>
      <c r="G234" s="79"/>
      <c r="H234" s="79"/>
      <c r="I234" s="79"/>
      <c r="J234" s="79"/>
      <c r="K234" s="79"/>
      <c r="L234" s="79"/>
      <c r="M234" s="79"/>
    </row>
    <row r="235" spans="1:13">
      <c r="A235" s="79"/>
      <c r="B235" s="79"/>
      <c r="C235" s="79"/>
      <c r="D235" s="79"/>
      <c r="E235" s="79"/>
      <c r="F235" s="79"/>
      <c r="G235" s="79"/>
      <c r="H235" s="79"/>
      <c r="I235" s="79"/>
      <c r="J235" s="79"/>
      <c r="K235" s="79"/>
      <c r="L235" s="79"/>
      <c r="M235" s="79"/>
    </row>
    <row r="236" spans="1:13">
      <c r="A236" s="79"/>
      <c r="B236" s="79"/>
      <c r="C236" s="79"/>
      <c r="D236" s="79"/>
      <c r="E236" s="79"/>
      <c r="F236" s="79"/>
      <c r="G236" s="79"/>
      <c r="H236" s="79"/>
      <c r="I236" s="79"/>
      <c r="J236" s="79"/>
      <c r="K236" s="79"/>
      <c r="L236" s="79"/>
      <c r="M236" s="79"/>
    </row>
    <row r="237" spans="1:13">
      <c r="A237" s="79"/>
      <c r="B237" s="79"/>
      <c r="C237" s="79"/>
      <c r="D237" s="79"/>
      <c r="E237" s="79"/>
      <c r="F237" s="79"/>
      <c r="G237" s="79"/>
      <c r="H237" s="79"/>
      <c r="I237" s="79"/>
      <c r="J237" s="79"/>
      <c r="K237" s="79"/>
      <c r="L237" s="79"/>
      <c r="M237" s="79"/>
    </row>
    <row r="238" spans="1:13">
      <c r="A238" s="79"/>
      <c r="B238" s="79"/>
      <c r="C238" s="79"/>
      <c r="D238" s="79"/>
      <c r="E238" s="79"/>
      <c r="F238" s="79"/>
      <c r="G238" s="79"/>
      <c r="H238" s="79"/>
      <c r="I238" s="79"/>
      <c r="J238" s="79"/>
      <c r="K238" s="79"/>
      <c r="L238" s="79"/>
      <c r="M238" s="79"/>
    </row>
    <row r="239" spans="1:13">
      <c r="A239" s="79"/>
      <c r="B239" s="79"/>
      <c r="C239" s="79"/>
      <c r="D239" s="79"/>
      <c r="E239" s="79"/>
      <c r="F239" s="79"/>
      <c r="G239" s="79"/>
      <c r="H239" s="79"/>
      <c r="I239" s="79"/>
      <c r="J239" s="79"/>
      <c r="K239" s="79"/>
      <c r="L239" s="79"/>
      <c r="M239" s="79"/>
    </row>
    <row r="240" spans="1:13">
      <c r="A240" s="79"/>
      <c r="B240" s="79"/>
      <c r="C240" s="79"/>
      <c r="D240" s="79"/>
      <c r="E240" s="79"/>
      <c r="F240" s="79"/>
      <c r="G240" s="79"/>
      <c r="H240" s="79"/>
      <c r="I240" s="79"/>
      <c r="J240" s="79"/>
      <c r="K240" s="79"/>
      <c r="L240" s="79"/>
      <c r="M240" s="79"/>
    </row>
    <row r="241" spans="1:13">
      <c r="A241" s="79"/>
      <c r="B241" s="79"/>
      <c r="C241" s="79"/>
      <c r="D241" s="79"/>
      <c r="E241" s="79"/>
      <c r="F241" s="79"/>
      <c r="G241" s="79"/>
      <c r="H241" s="79"/>
      <c r="I241" s="79"/>
      <c r="J241" s="79"/>
      <c r="K241" s="79"/>
      <c r="L241" s="79"/>
      <c r="M241" s="79"/>
    </row>
    <row r="242" spans="1:13">
      <c r="A242" s="79"/>
      <c r="B242" s="79"/>
      <c r="C242" s="79"/>
      <c r="D242" s="79"/>
      <c r="E242" s="79"/>
      <c r="F242" s="79"/>
      <c r="G242" s="79"/>
      <c r="H242" s="79"/>
      <c r="I242" s="79"/>
      <c r="J242" s="79"/>
      <c r="K242" s="79"/>
      <c r="L242" s="79"/>
      <c r="M242" s="79"/>
    </row>
    <row r="243" spans="1:13">
      <c r="A243" s="79"/>
      <c r="B243" s="79"/>
      <c r="C243" s="79"/>
      <c r="D243" s="79"/>
      <c r="E243" s="79"/>
      <c r="F243" s="79"/>
      <c r="G243" s="79"/>
      <c r="H243" s="79"/>
      <c r="I243" s="79"/>
      <c r="J243" s="79"/>
      <c r="K243" s="79"/>
      <c r="L243" s="79"/>
      <c r="M243" s="79"/>
    </row>
    <row r="244" spans="1:13">
      <c r="A244" s="79"/>
      <c r="B244" s="79"/>
      <c r="C244" s="79"/>
      <c r="D244" s="79"/>
      <c r="E244" s="79"/>
      <c r="F244" s="79"/>
      <c r="G244" s="79"/>
      <c r="H244" s="79"/>
      <c r="I244" s="79"/>
      <c r="J244" s="79"/>
      <c r="K244" s="79"/>
      <c r="L244" s="79"/>
      <c r="M244" s="79"/>
    </row>
    <row r="245" spans="1:13">
      <c r="A245" s="79"/>
      <c r="B245" s="79"/>
      <c r="C245" s="79"/>
      <c r="D245" s="79"/>
      <c r="E245" s="79"/>
      <c r="F245" s="79"/>
      <c r="G245" s="79"/>
      <c r="H245" s="79"/>
      <c r="I245" s="79"/>
      <c r="J245" s="79"/>
      <c r="K245" s="79"/>
      <c r="L245" s="79"/>
      <c r="M245" s="79"/>
    </row>
    <row r="246" spans="1:13">
      <c r="A246" s="79"/>
      <c r="B246" s="79"/>
      <c r="C246" s="79"/>
      <c r="D246" s="79"/>
      <c r="E246" s="79"/>
      <c r="F246" s="79"/>
      <c r="G246" s="79"/>
      <c r="H246" s="79"/>
      <c r="I246" s="79"/>
      <c r="J246" s="79"/>
      <c r="K246" s="79"/>
      <c r="L246" s="79"/>
      <c r="M246" s="79"/>
    </row>
    <row r="247" spans="1:13">
      <c r="A247" s="79"/>
      <c r="B247" s="79"/>
      <c r="C247" s="79"/>
      <c r="D247" s="79"/>
      <c r="E247" s="79"/>
      <c r="F247" s="79"/>
      <c r="G247" s="79"/>
      <c r="H247" s="79"/>
      <c r="I247" s="79"/>
      <c r="J247" s="79"/>
      <c r="K247" s="79"/>
      <c r="L247" s="79"/>
      <c r="M247" s="79"/>
    </row>
    <row r="248" spans="1:13">
      <c r="A248" s="79"/>
      <c r="B248" s="79"/>
      <c r="C248" s="79"/>
      <c r="D248" s="79"/>
      <c r="E248" s="79"/>
      <c r="F248" s="79"/>
      <c r="G248" s="79"/>
      <c r="H248" s="79"/>
      <c r="I248" s="79"/>
      <c r="J248" s="79"/>
      <c r="K248" s="79"/>
      <c r="L248" s="79"/>
      <c r="M248" s="79"/>
    </row>
    <row r="249" spans="1:13">
      <c r="A249" s="79"/>
      <c r="B249" s="79"/>
      <c r="C249" s="79"/>
      <c r="D249" s="79"/>
      <c r="E249" s="79"/>
      <c r="F249" s="79"/>
      <c r="G249" s="79"/>
      <c r="H249" s="79"/>
      <c r="I249" s="79"/>
      <c r="J249" s="79"/>
      <c r="K249" s="79"/>
      <c r="L249" s="79"/>
      <c r="M249" s="79"/>
    </row>
    <row r="250" spans="1:13">
      <c r="A250" s="79"/>
      <c r="B250" s="79"/>
      <c r="C250" s="79"/>
      <c r="D250" s="79"/>
      <c r="E250" s="79"/>
      <c r="F250" s="79"/>
      <c r="G250" s="79"/>
      <c r="H250" s="79"/>
      <c r="I250" s="79"/>
      <c r="J250" s="79"/>
      <c r="K250" s="79"/>
      <c r="L250" s="79"/>
      <c r="M250" s="79"/>
    </row>
    <row r="251" spans="1:13">
      <c r="A251" s="79"/>
      <c r="B251" s="79"/>
      <c r="C251" s="79"/>
      <c r="D251" s="79"/>
      <c r="E251" s="79"/>
      <c r="F251" s="79"/>
      <c r="G251" s="79"/>
      <c r="H251" s="79"/>
      <c r="I251" s="79"/>
      <c r="J251" s="79"/>
      <c r="K251" s="79"/>
      <c r="L251" s="79"/>
      <c r="M251" s="79"/>
    </row>
    <row r="252" spans="1:13">
      <c r="A252" s="79"/>
      <c r="B252" s="79"/>
      <c r="C252" s="79"/>
      <c r="D252" s="79"/>
      <c r="E252" s="79"/>
      <c r="F252" s="79"/>
      <c r="G252" s="79"/>
      <c r="H252" s="79"/>
      <c r="I252" s="79"/>
      <c r="J252" s="79"/>
      <c r="K252" s="79"/>
      <c r="L252" s="79"/>
      <c r="M252" s="79"/>
    </row>
    <row r="253" spans="1:13">
      <c r="A253" s="79"/>
      <c r="B253" s="79"/>
      <c r="C253" s="79"/>
      <c r="D253" s="79"/>
      <c r="E253" s="79"/>
      <c r="F253" s="79"/>
      <c r="G253" s="79"/>
      <c r="H253" s="79"/>
      <c r="I253" s="79"/>
      <c r="J253" s="79"/>
      <c r="K253" s="79"/>
      <c r="L253" s="79"/>
      <c r="M253" s="79"/>
    </row>
    <row r="254" spans="1:13">
      <c r="A254" s="79"/>
      <c r="B254" s="79"/>
      <c r="C254" s="79"/>
      <c r="D254" s="79"/>
      <c r="E254" s="79"/>
      <c r="F254" s="79"/>
      <c r="G254" s="79"/>
      <c r="H254" s="79"/>
      <c r="I254" s="79"/>
      <c r="J254" s="79"/>
      <c r="K254" s="79"/>
      <c r="L254" s="79"/>
      <c r="M254" s="79"/>
    </row>
    <row r="255" spans="1:13">
      <c r="A255" s="79"/>
      <c r="B255" s="79"/>
      <c r="C255" s="79"/>
      <c r="D255" s="79"/>
      <c r="E255" s="79"/>
      <c r="F255" s="79"/>
      <c r="G255" s="79"/>
      <c r="H255" s="79"/>
      <c r="I255" s="79"/>
      <c r="J255" s="79"/>
      <c r="K255" s="79"/>
      <c r="L255" s="79"/>
      <c r="M255" s="79"/>
    </row>
    <row r="256" spans="1:13">
      <c r="A256" s="79"/>
      <c r="B256" s="79"/>
      <c r="C256" s="79"/>
      <c r="D256" s="79"/>
      <c r="E256" s="79"/>
      <c r="F256" s="79"/>
      <c r="G256" s="79"/>
      <c r="H256" s="79"/>
      <c r="I256" s="79"/>
      <c r="J256" s="79"/>
      <c r="K256" s="79"/>
      <c r="L256" s="79"/>
      <c r="M256" s="79"/>
    </row>
    <row r="257" spans="1:13">
      <c r="A257" s="79"/>
      <c r="B257" s="79"/>
      <c r="C257" s="79"/>
      <c r="D257" s="79"/>
      <c r="E257" s="79"/>
      <c r="F257" s="79"/>
      <c r="G257" s="79"/>
      <c r="H257" s="79"/>
      <c r="I257" s="79"/>
      <c r="J257" s="79"/>
      <c r="K257" s="79"/>
      <c r="L257" s="79"/>
      <c r="M257" s="79"/>
    </row>
    <row r="258" spans="1:13">
      <c r="A258" s="79"/>
      <c r="B258" s="79"/>
      <c r="C258" s="79"/>
      <c r="D258" s="79"/>
      <c r="E258" s="79"/>
      <c r="F258" s="79"/>
      <c r="G258" s="79"/>
      <c r="H258" s="79"/>
      <c r="I258" s="79"/>
      <c r="J258" s="79"/>
      <c r="K258" s="79"/>
      <c r="L258" s="79"/>
      <c r="M258" s="79"/>
    </row>
    <row r="259" spans="1:13">
      <c r="A259" s="79"/>
      <c r="B259" s="79"/>
      <c r="C259" s="79"/>
      <c r="D259" s="79"/>
      <c r="E259" s="79"/>
      <c r="F259" s="79"/>
      <c r="G259" s="79"/>
      <c r="H259" s="79"/>
      <c r="I259" s="79"/>
      <c r="J259" s="79"/>
      <c r="K259" s="79"/>
      <c r="L259" s="79"/>
      <c r="M259" s="79"/>
    </row>
    <row r="260" spans="1:13">
      <c r="A260" s="79"/>
      <c r="B260" s="79"/>
      <c r="C260" s="79"/>
      <c r="D260" s="79"/>
      <c r="E260" s="79"/>
      <c r="F260" s="79"/>
      <c r="G260" s="79"/>
      <c r="H260" s="79"/>
      <c r="I260" s="79"/>
      <c r="J260" s="79"/>
      <c r="K260" s="79"/>
      <c r="L260" s="79"/>
      <c r="M260" s="79"/>
    </row>
    <row r="261" spans="1:13">
      <c r="A261" s="79"/>
      <c r="B261" s="79"/>
      <c r="C261" s="79"/>
      <c r="D261" s="79"/>
      <c r="E261" s="79"/>
      <c r="F261" s="79"/>
      <c r="G261" s="79"/>
      <c r="H261" s="79"/>
      <c r="I261" s="79"/>
      <c r="J261" s="79"/>
      <c r="K261" s="79"/>
      <c r="L261" s="79"/>
      <c r="M261" s="79"/>
    </row>
    <row r="262" spans="1:13">
      <c r="A262" s="79"/>
      <c r="B262" s="79"/>
      <c r="C262" s="79"/>
      <c r="D262" s="79"/>
      <c r="E262" s="79"/>
      <c r="F262" s="79"/>
      <c r="G262" s="79"/>
      <c r="H262" s="79"/>
      <c r="I262" s="79"/>
      <c r="J262" s="79"/>
      <c r="K262" s="79"/>
      <c r="L262" s="79"/>
      <c r="M262" s="79"/>
    </row>
    <row r="263" spans="1:13">
      <c r="A263" s="79"/>
      <c r="B263" s="79"/>
      <c r="C263" s="79"/>
      <c r="D263" s="79"/>
      <c r="E263" s="79"/>
      <c r="F263" s="79"/>
      <c r="G263" s="79"/>
      <c r="H263" s="79"/>
      <c r="I263" s="79"/>
      <c r="J263" s="79"/>
      <c r="K263" s="79"/>
      <c r="L263" s="79"/>
      <c r="M263" s="79"/>
    </row>
    <row r="264" spans="1:13">
      <c r="A264" s="79"/>
      <c r="B264" s="79"/>
      <c r="C264" s="79"/>
      <c r="D264" s="79"/>
      <c r="E264" s="79"/>
      <c r="F264" s="79"/>
      <c r="G264" s="79"/>
      <c r="H264" s="79"/>
      <c r="I264" s="79"/>
      <c r="J264" s="79"/>
      <c r="K264" s="79"/>
      <c r="L264" s="79"/>
      <c r="M264" s="79"/>
    </row>
    <row r="265" spans="1:13">
      <c r="A265" s="79"/>
      <c r="B265" s="79"/>
      <c r="C265" s="79"/>
      <c r="D265" s="79"/>
      <c r="E265" s="79"/>
      <c r="F265" s="79"/>
      <c r="G265" s="79"/>
      <c r="H265" s="79"/>
      <c r="I265" s="79"/>
      <c r="J265" s="79"/>
      <c r="K265" s="79"/>
      <c r="L265" s="79"/>
      <c r="M265" s="79"/>
    </row>
    <row r="266" spans="1:13">
      <c r="A266" s="79"/>
      <c r="B266" s="79"/>
      <c r="C266" s="79"/>
      <c r="D266" s="79"/>
      <c r="E266" s="79"/>
      <c r="F266" s="79"/>
      <c r="G266" s="79"/>
      <c r="H266" s="79"/>
      <c r="I266" s="79"/>
      <c r="J266" s="79"/>
      <c r="K266" s="79"/>
      <c r="L266" s="79"/>
      <c r="M266" s="79"/>
    </row>
    <row r="267" spans="1:13">
      <c r="A267" s="79"/>
      <c r="B267" s="79"/>
      <c r="C267" s="79"/>
      <c r="D267" s="79"/>
      <c r="E267" s="79"/>
      <c r="F267" s="79"/>
      <c r="G267" s="79"/>
      <c r="H267" s="79"/>
      <c r="I267" s="79"/>
      <c r="J267" s="79"/>
      <c r="K267" s="79"/>
      <c r="L267" s="79"/>
      <c r="M267" s="79"/>
    </row>
    <row r="268" spans="1:13">
      <c r="A268" s="79"/>
      <c r="B268" s="79"/>
      <c r="C268" s="79"/>
      <c r="D268" s="79"/>
      <c r="E268" s="79"/>
      <c r="F268" s="79"/>
      <c r="G268" s="79"/>
      <c r="H268" s="79"/>
      <c r="I268" s="79"/>
      <c r="J268" s="79"/>
      <c r="K268" s="79"/>
      <c r="L268" s="79"/>
      <c r="M268" s="79"/>
    </row>
    <row r="269" spans="1:13">
      <c r="A269" s="79"/>
      <c r="B269" s="79"/>
      <c r="C269" s="79"/>
      <c r="D269" s="79"/>
      <c r="E269" s="79"/>
      <c r="F269" s="79"/>
      <c r="G269" s="79"/>
      <c r="H269" s="79"/>
      <c r="I269" s="79"/>
      <c r="J269" s="79"/>
      <c r="K269" s="79"/>
      <c r="L269" s="79"/>
      <c r="M269" s="79"/>
    </row>
    <row r="270" spans="1:13">
      <c r="A270" s="79"/>
      <c r="B270" s="79"/>
      <c r="C270" s="79"/>
      <c r="D270" s="79"/>
      <c r="E270" s="79"/>
      <c r="F270" s="79"/>
      <c r="G270" s="79"/>
      <c r="H270" s="79"/>
      <c r="I270" s="79"/>
      <c r="J270" s="79"/>
      <c r="K270" s="79"/>
      <c r="L270" s="79"/>
      <c r="M270" s="79"/>
    </row>
    <row r="271" spans="1:13">
      <c r="A271" s="79"/>
      <c r="B271" s="79"/>
      <c r="C271" s="79"/>
      <c r="D271" s="79"/>
      <c r="E271" s="79"/>
      <c r="F271" s="79"/>
      <c r="G271" s="79"/>
      <c r="H271" s="79"/>
      <c r="I271" s="79"/>
      <c r="J271" s="79"/>
      <c r="K271" s="79"/>
      <c r="L271" s="79"/>
      <c r="M271" s="79"/>
    </row>
    <row r="272" spans="1:13">
      <c r="A272" s="79"/>
      <c r="B272" s="79"/>
      <c r="C272" s="79"/>
      <c r="D272" s="79"/>
      <c r="E272" s="79"/>
      <c r="F272" s="79"/>
      <c r="G272" s="79"/>
      <c r="H272" s="79"/>
      <c r="I272" s="79"/>
      <c r="J272" s="79"/>
      <c r="K272" s="79"/>
      <c r="L272" s="79"/>
      <c r="M272" s="79"/>
    </row>
    <row r="273" spans="1:13">
      <c r="A273" s="79"/>
      <c r="B273" s="79"/>
      <c r="C273" s="79"/>
      <c r="D273" s="79"/>
      <c r="E273" s="79"/>
      <c r="F273" s="79"/>
      <c r="G273" s="79"/>
      <c r="H273" s="79"/>
      <c r="I273" s="79"/>
      <c r="J273" s="79"/>
      <c r="K273" s="79"/>
      <c r="L273" s="79"/>
      <c r="M273" s="79"/>
    </row>
    <row r="274" spans="1:13">
      <c r="A274" s="79"/>
      <c r="B274" s="79"/>
      <c r="C274" s="79"/>
      <c r="D274" s="79"/>
      <c r="E274" s="79"/>
      <c r="F274" s="79"/>
      <c r="G274" s="79"/>
      <c r="H274" s="79"/>
      <c r="I274" s="79"/>
      <c r="J274" s="79"/>
      <c r="K274" s="79"/>
      <c r="L274" s="79"/>
      <c r="M274" s="79"/>
    </row>
    <row r="275" spans="1:13">
      <c r="A275" s="79"/>
      <c r="B275" s="79"/>
      <c r="C275" s="79"/>
      <c r="D275" s="79"/>
      <c r="E275" s="79"/>
      <c r="F275" s="79"/>
      <c r="G275" s="79"/>
      <c r="H275" s="79"/>
      <c r="I275" s="79"/>
      <c r="J275" s="79"/>
      <c r="K275" s="79"/>
      <c r="L275" s="79"/>
      <c r="M275" s="79"/>
    </row>
    <row r="276" spans="1:13">
      <c r="A276" s="79"/>
      <c r="B276" s="79"/>
      <c r="C276" s="79"/>
      <c r="D276" s="79"/>
      <c r="E276" s="79"/>
      <c r="F276" s="79"/>
      <c r="G276" s="79"/>
      <c r="H276" s="79"/>
      <c r="I276" s="79"/>
      <c r="J276" s="79"/>
      <c r="K276" s="79"/>
      <c r="L276" s="79"/>
      <c r="M276" s="79"/>
    </row>
    <row r="277" spans="1:13">
      <c r="A277" s="79"/>
      <c r="B277" s="79"/>
      <c r="C277" s="79"/>
      <c r="D277" s="79"/>
      <c r="E277" s="79"/>
      <c r="F277" s="79"/>
      <c r="G277" s="79"/>
      <c r="H277" s="79"/>
      <c r="I277" s="79"/>
      <c r="J277" s="79"/>
      <c r="K277" s="79"/>
      <c r="L277" s="79"/>
      <c r="M277" s="79"/>
    </row>
    <row r="278" spans="1:13">
      <c r="A278" s="79"/>
      <c r="B278" s="79"/>
      <c r="C278" s="79"/>
      <c r="D278" s="79"/>
      <c r="E278" s="79"/>
      <c r="F278" s="79"/>
      <c r="G278" s="79"/>
      <c r="H278" s="79"/>
      <c r="I278" s="79"/>
      <c r="J278" s="79"/>
      <c r="K278" s="79"/>
      <c r="L278" s="79"/>
      <c r="M278" s="79"/>
    </row>
    <row r="279" spans="1:13">
      <c r="A279" s="79"/>
      <c r="B279" s="79"/>
      <c r="C279" s="79"/>
      <c r="D279" s="79"/>
      <c r="E279" s="79"/>
      <c r="F279" s="79"/>
      <c r="G279" s="79"/>
      <c r="H279" s="79"/>
      <c r="I279" s="79"/>
      <c r="J279" s="79"/>
      <c r="K279" s="79"/>
      <c r="L279" s="79"/>
      <c r="M279" s="79"/>
    </row>
    <row r="280" spans="1:13">
      <c r="A280" s="79"/>
      <c r="B280" s="79"/>
      <c r="C280" s="79"/>
      <c r="D280" s="79"/>
      <c r="E280" s="79"/>
      <c r="F280" s="79"/>
      <c r="G280" s="79"/>
      <c r="H280" s="79"/>
      <c r="I280" s="79"/>
      <c r="J280" s="79"/>
      <c r="K280" s="79"/>
      <c r="L280" s="79"/>
      <c r="M280" s="79"/>
    </row>
    <row r="281" spans="1:13">
      <c r="A281" s="79"/>
      <c r="B281" s="79"/>
      <c r="C281" s="79"/>
      <c r="D281" s="79"/>
      <c r="E281" s="79"/>
      <c r="F281" s="79"/>
      <c r="G281" s="79"/>
      <c r="H281" s="79"/>
      <c r="I281" s="79"/>
      <c r="J281" s="79"/>
      <c r="K281" s="79"/>
      <c r="L281" s="79"/>
      <c r="M281" s="79"/>
    </row>
    <row r="282" spans="1:13">
      <c r="A282" s="79"/>
      <c r="B282" s="79"/>
      <c r="C282" s="79"/>
      <c r="D282" s="79"/>
      <c r="E282" s="79"/>
      <c r="F282" s="79"/>
      <c r="G282" s="79"/>
      <c r="H282" s="79"/>
      <c r="I282" s="79"/>
      <c r="J282" s="79"/>
      <c r="K282" s="79"/>
      <c r="L282" s="79"/>
      <c r="M282" s="79"/>
    </row>
    <row r="283" spans="1:13">
      <c r="A283" s="79"/>
      <c r="B283" s="79"/>
      <c r="C283" s="79"/>
      <c r="D283" s="79"/>
      <c r="E283" s="79"/>
      <c r="F283" s="79"/>
      <c r="G283" s="79"/>
      <c r="H283" s="79"/>
      <c r="I283" s="79"/>
      <c r="J283" s="79"/>
      <c r="K283" s="79"/>
      <c r="L283" s="79"/>
      <c r="M283" s="79"/>
    </row>
    <row r="284" spans="1:13">
      <c r="A284" s="79"/>
      <c r="B284" s="79"/>
      <c r="C284" s="79"/>
      <c r="D284" s="79"/>
      <c r="E284" s="79"/>
      <c r="F284" s="79"/>
      <c r="G284" s="79"/>
      <c r="H284" s="79"/>
      <c r="I284" s="79"/>
      <c r="J284" s="79"/>
      <c r="K284" s="79"/>
      <c r="L284" s="79"/>
      <c r="M284" s="79"/>
    </row>
    <row r="285" spans="1:13">
      <c r="A285" s="79"/>
      <c r="B285" s="79"/>
      <c r="C285" s="79"/>
      <c r="D285" s="79"/>
      <c r="E285" s="79"/>
      <c r="F285" s="79"/>
      <c r="G285" s="79"/>
      <c r="H285" s="79"/>
      <c r="I285" s="79"/>
      <c r="J285" s="79"/>
      <c r="K285" s="79"/>
      <c r="L285" s="79"/>
      <c r="M285" s="79"/>
    </row>
    <row r="286" spans="1:13">
      <c r="A286" s="79"/>
      <c r="B286" s="79"/>
      <c r="C286" s="79"/>
      <c r="D286" s="79"/>
      <c r="E286" s="79"/>
      <c r="F286" s="79"/>
      <c r="G286" s="79"/>
      <c r="H286" s="79"/>
      <c r="I286" s="79"/>
      <c r="J286" s="79"/>
      <c r="K286" s="79"/>
      <c r="L286" s="79"/>
      <c r="M286" s="79"/>
    </row>
    <row r="287" spans="1:13">
      <c r="A287" s="79"/>
      <c r="B287" s="79"/>
      <c r="C287" s="79"/>
      <c r="D287" s="79"/>
      <c r="E287" s="79"/>
      <c r="F287" s="79"/>
      <c r="G287" s="79"/>
      <c r="H287" s="79"/>
      <c r="I287" s="79"/>
      <c r="J287" s="79"/>
      <c r="K287" s="79"/>
      <c r="L287" s="79"/>
      <c r="M287" s="79"/>
    </row>
    <row r="288" spans="1:13">
      <c r="A288" s="79"/>
      <c r="B288" s="79"/>
      <c r="C288" s="79"/>
      <c r="D288" s="79"/>
      <c r="E288" s="79"/>
      <c r="F288" s="79"/>
      <c r="G288" s="79"/>
      <c r="H288" s="79"/>
      <c r="I288" s="79"/>
      <c r="J288" s="79"/>
      <c r="K288" s="79"/>
      <c r="L288" s="79"/>
      <c r="M288" s="79"/>
    </row>
    <row r="289" spans="1:13">
      <c r="A289" s="79"/>
      <c r="B289" s="79"/>
      <c r="C289" s="79"/>
      <c r="D289" s="79"/>
      <c r="E289" s="79"/>
      <c r="F289" s="79"/>
      <c r="G289" s="79"/>
      <c r="H289" s="79"/>
      <c r="I289" s="79"/>
      <c r="J289" s="79"/>
      <c r="K289" s="79"/>
      <c r="L289" s="79"/>
      <c r="M289" s="79"/>
    </row>
    <row r="290" spans="1:13">
      <c r="A290" s="79"/>
      <c r="B290" s="79"/>
      <c r="C290" s="79"/>
      <c r="D290" s="79"/>
      <c r="E290" s="79"/>
      <c r="F290" s="79"/>
      <c r="G290" s="79"/>
      <c r="H290" s="79"/>
      <c r="I290" s="79"/>
      <c r="J290" s="79"/>
      <c r="K290" s="79"/>
      <c r="L290" s="79"/>
      <c r="M290" s="79"/>
    </row>
    <row r="291" spans="1:13">
      <c r="A291" s="79"/>
      <c r="B291" s="79"/>
      <c r="C291" s="79"/>
      <c r="D291" s="79"/>
      <c r="E291" s="79"/>
      <c r="F291" s="79"/>
      <c r="G291" s="79"/>
      <c r="H291" s="79"/>
      <c r="I291" s="79"/>
      <c r="J291" s="79"/>
      <c r="K291" s="79"/>
      <c r="L291" s="79"/>
      <c r="M291" s="79"/>
    </row>
    <row r="292" spans="1:13">
      <c r="A292" s="79"/>
      <c r="B292" s="79"/>
      <c r="C292" s="79"/>
      <c r="D292" s="79"/>
      <c r="E292" s="79"/>
      <c r="F292" s="79"/>
      <c r="G292" s="79"/>
      <c r="H292" s="79"/>
      <c r="I292" s="79"/>
      <c r="J292" s="79"/>
      <c r="K292" s="79"/>
      <c r="L292" s="79"/>
      <c r="M292" s="79"/>
    </row>
    <row r="293" spans="1:13">
      <c r="A293" s="79"/>
      <c r="B293" s="79"/>
      <c r="C293" s="79"/>
      <c r="D293" s="79"/>
      <c r="E293" s="79"/>
      <c r="F293" s="79"/>
      <c r="G293" s="79"/>
      <c r="H293" s="79"/>
      <c r="I293" s="79"/>
      <c r="J293" s="79"/>
      <c r="K293" s="79"/>
      <c r="L293" s="79"/>
      <c r="M293" s="79"/>
    </row>
    <row r="294" spans="1:13">
      <c r="A294" s="79"/>
      <c r="B294" s="79"/>
      <c r="C294" s="79"/>
      <c r="D294" s="79"/>
      <c r="E294" s="79"/>
      <c r="F294" s="79"/>
      <c r="G294" s="79"/>
      <c r="H294" s="79"/>
      <c r="I294" s="79"/>
      <c r="J294" s="79"/>
      <c r="K294" s="79"/>
      <c r="L294" s="79"/>
      <c r="M294" s="79"/>
    </row>
    <row r="295" spans="1:13">
      <c r="A295" s="79"/>
      <c r="B295" s="79"/>
      <c r="C295" s="79"/>
      <c r="D295" s="79"/>
      <c r="E295" s="79"/>
      <c r="F295" s="79"/>
      <c r="G295" s="79"/>
      <c r="H295" s="79"/>
      <c r="I295" s="79"/>
      <c r="J295" s="79"/>
      <c r="K295" s="79"/>
      <c r="L295" s="79"/>
      <c r="M295" s="79"/>
    </row>
    <row r="296" spans="1:13">
      <c r="A296" s="79"/>
      <c r="B296" s="79"/>
      <c r="C296" s="79"/>
      <c r="D296" s="79"/>
      <c r="E296" s="79"/>
      <c r="F296" s="79"/>
      <c r="G296" s="79"/>
      <c r="H296" s="79"/>
      <c r="I296" s="79"/>
      <c r="J296" s="79"/>
      <c r="K296" s="79"/>
      <c r="L296" s="79"/>
      <c r="M296" s="79"/>
    </row>
    <row r="297" spans="1:13">
      <c r="A297" s="79"/>
      <c r="B297" s="79"/>
      <c r="C297" s="79"/>
      <c r="D297" s="79"/>
      <c r="E297" s="79"/>
      <c r="F297" s="79"/>
      <c r="G297" s="79"/>
      <c r="H297" s="79"/>
      <c r="I297" s="79"/>
      <c r="J297" s="79"/>
      <c r="K297" s="79"/>
      <c r="L297" s="79"/>
      <c r="M297" s="79"/>
    </row>
    <row r="298" spans="1:13">
      <c r="A298" s="79"/>
      <c r="B298" s="79"/>
      <c r="C298" s="79"/>
      <c r="D298" s="79"/>
      <c r="E298" s="79"/>
      <c r="F298" s="79"/>
      <c r="G298" s="79"/>
      <c r="H298" s="79"/>
      <c r="I298" s="79"/>
      <c r="J298" s="79"/>
      <c r="K298" s="79"/>
      <c r="L298" s="79"/>
      <c r="M298" s="79"/>
    </row>
    <row r="299" spans="1:13">
      <c r="A299" s="79"/>
      <c r="B299" s="79"/>
      <c r="C299" s="79"/>
      <c r="D299" s="79"/>
      <c r="E299" s="79"/>
      <c r="F299" s="79"/>
      <c r="G299" s="79"/>
      <c r="H299" s="79"/>
      <c r="I299" s="79"/>
      <c r="J299" s="79"/>
      <c r="K299" s="79"/>
      <c r="L299" s="79"/>
      <c r="M299" s="79"/>
    </row>
    <row r="300" spans="1:13">
      <c r="A300" s="79"/>
      <c r="B300" s="79"/>
      <c r="C300" s="79"/>
      <c r="D300" s="79"/>
      <c r="E300" s="79"/>
      <c r="F300" s="79"/>
      <c r="G300" s="79"/>
      <c r="H300" s="79"/>
      <c r="I300" s="79"/>
      <c r="J300" s="79"/>
      <c r="K300" s="79"/>
      <c r="L300" s="79"/>
      <c r="M300" s="79"/>
    </row>
    <row r="301" spans="1:13">
      <c r="A301" s="79"/>
      <c r="B301" s="79"/>
      <c r="C301" s="79"/>
      <c r="D301" s="79"/>
      <c r="E301" s="79"/>
      <c r="F301" s="79"/>
      <c r="G301" s="79"/>
      <c r="H301" s="79"/>
      <c r="I301" s="79"/>
      <c r="J301" s="79"/>
      <c r="K301" s="79"/>
      <c r="L301" s="79"/>
      <c r="M301" s="79"/>
    </row>
    <row r="302" spans="1:13">
      <c r="A302" s="79"/>
      <c r="B302" s="79"/>
      <c r="C302" s="79"/>
      <c r="D302" s="79"/>
      <c r="E302" s="79"/>
      <c r="F302" s="79"/>
      <c r="G302" s="79"/>
      <c r="H302" s="79"/>
      <c r="I302" s="79"/>
      <c r="J302" s="79"/>
      <c r="K302" s="79"/>
      <c r="L302" s="79"/>
      <c r="M302" s="79"/>
    </row>
    <row r="303" spans="1:13">
      <c r="A303" s="79"/>
      <c r="B303" s="79"/>
      <c r="C303" s="79"/>
      <c r="D303" s="79"/>
      <c r="E303" s="79"/>
      <c r="F303" s="79"/>
      <c r="G303" s="79"/>
      <c r="H303" s="79"/>
      <c r="I303" s="79"/>
      <c r="J303" s="79"/>
      <c r="K303" s="79"/>
      <c r="L303" s="79"/>
      <c r="M303" s="79"/>
    </row>
    <row r="304" spans="1:13">
      <c r="A304" s="79"/>
      <c r="B304" s="79"/>
      <c r="C304" s="79"/>
      <c r="D304" s="79"/>
      <c r="E304" s="79"/>
      <c r="F304" s="79"/>
      <c r="G304" s="79"/>
      <c r="H304" s="79"/>
      <c r="I304" s="79"/>
      <c r="J304" s="79"/>
      <c r="K304" s="79"/>
      <c r="L304" s="79"/>
      <c r="M304" s="79"/>
    </row>
    <row r="305" spans="1:13">
      <c r="A305" s="79"/>
      <c r="B305" s="79"/>
      <c r="C305" s="79"/>
      <c r="D305" s="79"/>
      <c r="E305" s="79"/>
      <c r="F305" s="79"/>
      <c r="G305" s="79"/>
      <c r="H305" s="79"/>
      <c r="I305" s="79"/>
      <c r="J305" s="79"/>
      <c r="K305" s="79"/>
      <c r="L305" s="79"/>
      <c r="M305" s="79"/>
    </row>
    <row r="306" spans="1:13">
      <c r="A306" s="79"/>
      <c r="B306" s="79"/>
      <c r="C306" s="79"/>
      <c r="D306" s="79"/>
      <c r="E306" s="79"/>
      <c r="F306" s="79"/>
      <c r="G306" s="79"/>
      <c r="H306" s="79"/>
      <c r="I306" s="79"/>
      <c r="J306" s="79"/>
      <c r="K306" s="79"/>
      <c r="L306" s="79"/>
      <c r="M306" s="79"/>
    </row>
    <row r="307" spans="1:13">
      <c r="A307" s="79"/>
      <c r="B307" s="79"/>
      <c r="C307" s="79"/>
      <c r="D307" s="79"/>
      <c r="E307" s="79"/>
      <c r="F307" s="79"/>
      <c r="G307" s="79"/>
      <c r="H307" s="79"/>
      <c r="I307" s="79"/>
      <c r="J307" s="79"/>
      <c r="K307" s="79"/>
      <c r="L307" s="79"/>
      <c r="M307" s="79"/>
    </row>
    <row r="308" spans="1:13">
      <c r="A308" s="79"/>
      <c r="B308" s="79"/>
      <c r="C308" s="79"/>
      <c r="D308" s="79"/>
      <c r="E308" s="79"/>
      <c r="F308" s="79"/>
      <c r="G308" s="79"/>
      <c r="H308" s="79"/>
      <c r="I308" s="79"/>
      <c r="J308" s="79"/>
      <c r="K308" s="79"/>
      <c r="L308" s="79"/>
      <c r="M308" s="79"/>
    </row>
    <row r="309" spans="1:13">
      <c r="A309" s="79"/>
      <c r="B309" s="79"/>
      <c r="C309" s="79"/>
      <c r="D309" s="79"/>
      <c r="E309" s="79"/>
      <c r="F309" s="79"/>
      <c r="G309" s="79"/>
      <c r="H309" s="79"/>
      <c r="I309" s="79"/>
      <c r="J309" s="79"/>
      <c r="K309" s="79"/>
      <c r="L309" s="79"/>
      <c r="M309" s="79"/>
    </row>
    <row r="310" spans="1:13">
      <c r="A310" s="79"/>
      <c r="B310" s="79"/>
      <c r="C310" s="79"/>
      <c r="D310" s="79"/>
      <c r="E310" s="79"/>
      <c r="F310" s="79"/>
      <c r="G310" s="79"/>
      <c r="H310" s="79"/>
      <c r="I310" s="79"/>
      <c r="J310" s="79"/>
      <c r="K310" s="79"/>
      <c r="L310" s="79"/>
      <c r="M310" s="79"/>
    </row>
    <row r="311" spans="1:13">
      <c r="A311" s="79"/>
      <c r="B311" s="79"/>
      <c r="C311" s="79"/>
      <c r="D311" s="79"/>
      <c r="E311" s="79"/>
      <c r="F311" s="79"/>
      <c r="G311" s="79"/>
      <c r="H311" s="79"/>
      <c r="I311" s="79"/>
      <c r="J311" s="79"/>
      <c r="K311" s="79"/>
      <c r="L311" s="79"/>
      <c r="M311" s="79"/>
    </row>
    <row r="312" spans="1:13">
      <c r="A312" s="79"/>
      <c r="B312" s="79"/>
      <c r="C312" s="79"/>
      <c r="D312" s="79"/>
      <c r="E312" s="79"/>
      <c r="F312" s="79"/>
      <c r="G312" s="79"/>
      <c r="H312" s="79"/>
      <c r="I312" s="79"/>
      <c r="J312" s="79"/>
      <c r="K312" s="79"/>
      <c r="L312" s="79"/>
      <c r="M312" s="79"/>
    </row>
    <row r="313" spans="1:13">
      <c r="A313" s="79"/>
      <c r="B313" s="79"/>
      <c r="C313" s="79"/>
      <c r="D313" s="79"/>
      <c r="E313" s="79"/>
      <c r="F313" s="79"/>
      <c r="G313" s="79"/>
      <c r="H313" s="79"/>
      <c r="I313" s="79"/>
      <c r="J313" s="79"/>
      <c r="K313" s="79"/>
      <c r="L313" s="79"/>
      <c r="M313" s="79"/>
    </row>
    <row r="314" spans="1:13">
      <c r="A314" s="79"/>
      <c r="B314" s="79"/>
      <c r="C314" s="79"/>
      <c r="D314" s="79"/>
      <c r="E314" s="79"/>
      <c r="F314" s="79"/>
      <c r="G314" s="79"/>
      <c r="H314" s="79"/>
      <c r="I314" s="79"/>
      <c r="J314" s="79"/>
      <c r="K314" s="79"/>
      <c r="L314" s="79"/>
      <c r="M314" s="79"/>
    </row>
    <row r="315" spans="1:13">
      <c r="A315" s="79"/>
      <c r="B315" s="79"/>
      <c r="C315" s="79"/>
      <c r="D315" s="79"/>
      <c r="E315" s="79"/>
      <c r="F315" s="79"/>
      <c r="G315" s="79"/>
      <c r="H315" s="79"/>
      <c r="I315" s="79"/>
      <c r="J315" s="79"/>
      <c r="K315" s="79"/>
      <c r="L315" s="79"/>
      <c r="M315" s="79"/>
    </row>
    <row r="316" spans="1:13">
      <c r="A316" s="79"/>
      <c r="B316" s="79"/>
      <c r="C316" s="79"/>
      <c r="D316" s="79"/>
      <c r="E316" s="79"/>
      <c r="F316" s="79"/>
      <c r="G316" s="79"/>
      <c r="H316" s="79"/>
      <c r="I316" s="79"/>
      <c r="J316" s="79"/>
      <c r="K316" s="79"/>
      <c r="L316" s="79"/>
      <c r="M316" s="79"/>
    </row>
    <row r="317" spans="1:13">
      <c r="A317" s="79"/>
      <c r="B317" s="79"/>
      <c r="C317" s="79"/>
      <c r="D317" s="79"/>
      <c r="E317" s="79"/>
      <c r="F317" s="79"/>
      <c r="G317" s="79"/>
      <c r="H317" s="79"/>
      <c r="I317" s="79"/>
      <c r="J317" s="79"/>
      <c r="K317" s="79"/>
      <c r="L317" s="79"/>
      <c r="M317" s="79"/>
    </row>
    <row r="318" spans="1:13">
      <c r="A318" s="79"/>
      <c r="B318" s="79"/>
      <c r="C318" s="79"/>
      <c r="D318" s="79"/>
      <c r="E318" s="79"/>
      <c r="F318" s="79"/>
      <c r="G318" s="79"/>
      <c r="H318" s="79"/>
      <c r="I318" s="79"/>
      <c r="J318" s="79"/>
      <c r="K318" s="79"/>
      <c r="L318" s="79"/>
      <c r="M318" s="79"/>
    </row>
    <row r="319" spans="1:13">
      <c r="A319" s="79"/>
      <c r="B319" s="79"/>
      <c r="C319" s="79"/>
      <c r="D319" s="79"/>
      <c r="E319" s="79"/>
      <c r="F319" s="79"/>
      <c r="G319" s="79"/>
      <c r="H319" s="79"/>
      <c r="I319" s="79"/>
      <c r="J319" s="79"/>
      <c r="K319" s="79"/>
      <c r="L319" s="79"/>
      <c r="M319" s="79"/>
    </row>
    <row r="320" spans="1:13">
      <c r="A320" s="79"/>
      <c r="B320" s="79"/>
      <c r="C320" s="79"/>
      <c r="D320" s="79"/>
      <c r="E320" s="79"/>
      <c r="F320" s="79"/>
      <c r="G320" s="79"/>
      <c r="H320" s="79"/>
      <c r="I320" s="79"/>
      <c r="J320" s="79"/>
      <c r="K320" s="79"/>
      <c r="L320" s="79"/>
      <c r="M320" s="79"/>
    </row>
    <row r="321" spans="1:13">
      <c r="A321" s="79"/>
      <c r="B321" s="79"/>
      <c r="C321" s="79"/>
      <c r="D321" s="79"/>
      <c r="E321" s="79"/>
      <c r="F321" s="79"/>
      <c r="G321" s="79"/>
      <c r="H321" s="79"/>
      <c r="I321" s="79"/>
      <c r="J321" s="79"/>
      <c r="K321" s="79"/>
      <c r="L321" s="79"/>
      <c r="M321" s="79"/>
    </row>
    <row r="322" spans="1:13">
      <c r="A322" s="79"/>
      <c r="B322" s="79"/>
      <c r="C322" s="79"/>
      <c r="D322" s="79"/>
      <c r="E322" s="79"/>
      <c r="F322" s="79"/>
      <c r="G322" s="79"/>
      <c r="H322" s="79"/>
      <c r="I322" s="79"/>
      <c r="J322" s="79"/>
      <c r="K322" s="79"/>
      <c r="L322" s="79"/>
      <c r="M322" s="79"/>
    </row>
    <row r="323" spans="1:13">
      <c r="A323" s="79"/>
      <c r="B323" s="79"/>
      <c r="C323" s="79"/>
      <c r="D323" s="79"/>
      <c r="E323" s="79"/>
      <c r="F323" s="79"/>
      <c r="G323" s="79"/>
      <c r="H323" s="79"/>
      <c r="I323" s="79"/>
      <c r="J323" s="79"/>
      <c r="K323" s="79"/>
      <c r="L323" s="79"/>
      <c r="M323" s="79"/>
    </row>
    <row r="324" spans="1:13">
      <c r="A324" s="79"/>
      <c r="B324" s="79"/>
      <c r="C324" s="79"/>
      <c r="D324" s="79"/>
      <c r="E324" s="79"/>
      <c r="F324" s="79"/>
      <c r="G324" s="79"/>
      <c r="H324" s="79"/>
      <c r="I324" s="79"/>
      <c r="J324" s="79"/>
      <c r="K324" s="79"/>
      <c r="L324" s="79"/>
      <c r="M324" s="79"/>
    </row>
    <row r="325" spans="1:13">
      <c r="A325" s="79"/>
      <c r="B325" s="79"/>
      <c r="C325" s="79"/>
      <c r="D325" s="79"/>
      <c r="E325" s="79"/>
      <c r="F325" s="79"/>
      <c r="G325" s="79"/>
      <c r="H325" s="79"/>
      <c r="I325" s="79"/>
      <c r="J325" s="79"/>
      <c r="K325" s="79"/>
      <c r="L325" s="79"/>
      <c r="M325" s="79"/>
    </row>
    <row r="326" spans="1:13">
      <c r="A326" s="79"/>
      <c r="B326" s="79"/>
      <c r="C326" s="79"/>
      <c r="D326" s="79"/>
      <c r="E326" s="79"/>
      <c r="F326" s="79"/>
      <c r="G326" s="79"/>
      <c r="H326" s="79"/>
      <c r="I326" s="79"/>
      <c r="J326" s="79"/>
      <c r="K326" s="79"/>
      <c r="L326" s="79"/>
      <c r="M326" s="79"/>
    </row>
    <row r="327" spans="1:13">
      <c r="A327" s="79"/>
      <c r="B327" s="79"/>
      <c r="C327" s="79"/>
      <c r="D327" s="79"/>
      <c r="E327" s="79"/>
      <c r="F327" s="79"/>
      <c r="G327" s="79"/>
      <c r="H327" s="79"/>
      <c r="I327" s="79"/>
      <c r="J327" s="79"/>
      <c r="K327" s="79"/>
      <c r="L327" s="79"/>
      <c r="M327" s="79"/>
    </row>
    <row r="328" spans="1:13">
      <c r="A328" s="79"/>
      <c r="B328" s="79"/>
      <c r="C328" s="79"/>
      <c r="D328" s="79"/>
      <c r="E328" s="79"/>
      <c r="F328" s="79"/>
      <c r="G328" s="79"/>
      <c r="H328" s="79"/>
      <c r="I328" s="79"/>
      <c r="J328" s="79"/>
      <c r="K328" s="79"/>
      <c r="L328" s="79"/>
      <c r="M328" s="79"/>
    </row>
  </sheetData>
  <sheetProtection algorithmName="SHA-512" hashValue="RlJoJ+U/Cg3qMM4eG4C4dsCRtv6m/296bGAR7vzDKar9iYnEenzl7TS08Nzgp4CaHGLf9sx6Te92yvj0pK/xYg==" saltValue="z9QxJSiNQO4GLrKcLGyq/Q==" spinCount="100000" sheet="1" objects="1" scenarios="1" selectLockedCells="1" selectUnlockedCells="1"/>
  <mergeCells count="8">
    <mergeCell ref="A1:M1"/>
    <mergeCell ref="A5:M5"/>
    <mergeCell ref="A24:M30"/>
    <mergeCell ref="A11:M23"/>
    <mergeCell ref="A7:M7"/>
    <mergeCell ref="A8:M8"/>
    <mergeCell ref="A9:M9"/>
    <mergeCell ref="A10:M10"/>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84A8-E20A-4FBE-ABDB-6F89921E8BC1}">
  <sheetPr codeName="Tabelle3">
    <tabColor theme="1" tint="0.34998626667073579"/>
  </sheetPr>
  <dimension ref="A1:BI245"/>
  <sheetViews>
    <sheetView showZeros="0" zoomScale="80" zoomScaleNormal="80" workbookViewId="0">
      <pane ySplit="1" topLeftCell="A8" activePane="bottomLeft" state="frozen"/>
      <selection pane="bottomLeft" activeCell="C1" sqref="C1"/>
    </sheetView>
  </sheetViews>
  <sheetFormatPr baseColWidth="10" defaultRowHeight="14.4"/>
  <cols>
    <col min="1" max="1" width="118.109375" customWidth="1"/>
    <col min="2" max="2" width="13.109375" style="53" bestFit="1" customWidth="1"/>
    <col min="3" max="3" width="11.44140625" style="77"/>
    <col min="4" max="4" width="33.33203125" style="128" customWidth="1"/>
    <col min="5" max="5" width="11.44140625" style="208"/>
    <col min="6" max="6" width="11.44140625" style="77"/>
    <col min="7" max="9" width="11.44140625" style="82"/>
    <col min="10" max="10" width="11.44140625" style="43"/>
    <col min="11" max="11" width="14.44140625" style="43" customWidth="1"/>
  </cols>
  <sheetData>
    <row r="1" spans="1:19" ht="55.2" customHeight="1">
      <c r="A1" s="72" t="s">
        <v>1</v>
      </c>
      <c r="B1" s="51" t="s">
        <v>86</v>
      </c>
      <c r="C1" s="112"/>
      <c r="E1" s="114"/>
      <c r="F1" s="32"/>
      <c r="G1" s="32"/>
      <c r="H1" s="32"/>
      <c r="I1" s="32"/>
      <c r="J1" s="32"/>
      <c r="K1" s="32"/>
      <c r="L1" s="32"/>
      <c r="M1" s="32"/>
      <c r="N1" s="32"/>
      <c r="O1" s="32"/>
      <c r="P1" s="32"/>
      <c r="Q1" s="32"/>
      <c r="R1" s="32"/>
      <c r="S1" s="32"/>
    </row>
    <row r="2" spans="1:19" ht="15" thickBot="1">
      <c r="A2" s="92" t="str">
        <f>'Eure Boxen'!A5</f>
        <v>Suppe | 350 ml Glas</v>
      </c>
      <c r="B2" s="74">
        <v>0</v>
      </c>
      <c r="C2" s="113"/>
      <c r="E2" s="114"/>
      <c r="F2" s="32"/>
      <c r="G2" s="45"/>
      <c r="H2" s="45"/>
      <c r="I2" s="32"/>
      <c r="J2" s="32"/>
      <c r="K2" s="32"/>
      <c r="L2" s="32"/>
      <c r="M2" s="32"/>
      <c r="N2" s="32"/>
      <c r="O2" s="32"/>
      <c r="P2" s="32"/>
      <c r="Q2" s="32"/>
      <c r="R2" s="32"/>
      <c r="S2" s="32"/>
    </row>
    <row r="3" spans="1:19">
      <c r="A3" s="132" t="str">
        <f>'Eure Boxen'!A6</f>
        <v>Cremige Pastinakensuppe mit gerösteten Nüssen | 350 ml | vegetarisch</v>
      </c>
      <c r="B3" s="73">
        <f>SUM(C3:H3)</f>
        <v>0</v>
      </c>
      <c r="C3" s="112">
        <f>'Eure Boxen'!C6*Kostenübersicht!B$13</f>
        <v>0</v>
      </c>
      <c r="D3" s="112">
        <f>'Eure Boxen'!D6*Kostenübersicht!$B$14</f>
        <v>0</v>
      </c>
      <c r="E3" s="112">
        <f>'Eure Boxen'!E6*Kostenübersicht!$B$15</f>
        <v>0</v>
      </c>
      <c r="F3" s="112">
        <f>'Eure Boxen'!F6*Kostenübersicht!$B$16</f>
        <v>0</v>
      </c>
      <c r="G3" s="207">
        <f>'Eure Boxen'!G6*Kostenübersicht!$B$17</f>
        <v>0</v>
      </c>
      <c r="H3" s="207">
        <f>'Eure Boxen'!H6*Kostenübersicht!$B$18</f>
        <v>0</v>
      </c>
      <c r="I3" s="45"/>
      <c r="J3" s="32"/>
      <c r="K3" s="32"/>
      <c r="L3" s="32"/>
      <c r="M3" s="32"/>
      <c r="N3" s="32"/>
      <c r="O3" s="32"/>
      <c r="P3" s="32"/>
      <c r="Q3" s="32"/>
      <c r="R3" s="32"/>
      <c r="S3" s="32"/>
    </row>
    <row r="4" spans="1:19" ht="15" thickBot="1">
      <c r="A4" s="132" t="str">
        <f>'Eure Boxen'!A7</f>
        <v>Pikante Rote-Linsen-Suppe mit Zitronen-Amaranth-Granola | 350 ml | vegan</v>
      </c>
      <c r="B4" s="73">
        <f t="shared" ref="B4:B67" si="0">SUM(C4:H4)</f>
        <v>0</v>
      </c>
      <c r="C4" s="112">
        <f>'Eure Boxen'!C7*Kostenübersicht!B$13</f>
        <v>0</v>
      </c>
      <c r="D4" s="112">
        <f>'Eure Boxen'!D7*Kostenübersicht!$B$14</f>
        <v>0</v>
      </c>
      <c r="E4" s="112">
        <f>'Eure Boxen'!E7*Kostenübersicht!$B$15</f>
        <v>0</v>
      </c>
      <c r="F4" s="112">
        <f>'Eure Boxen'!F7*Kostenübersicht!$B$16</f>
        <v>0</v>
      </c>
      <c r="G4" s="207">
        <f>'Eure Boxen'!G7*Kostenübersicht!$B$17</f>
        <v>0</v>
      </c>
      <c r="H4" s="207">
        <f>'Eure Boxen'!H7*Kostenübersicht!$B$18</f>
        <v>0</v>
      </c>
      <c r="I4" s="45"/>
      <c r="J4" s="32"/>
      <c r="K4" s="32"/>
      <c r="L4" s="32"/>
      <c r="M4" s="32"/>
      <c r="N4" s="32"/>
      <c r="O4" s="32"/>
      <c r="P4" s="32"/>
      <c r="Q4" s="32"/>
      <c r="R4" s="32"/>
      <c r="S4" s="32"/>
    </row>
    <row r="5" spans="1:19" ht="15" thickBot="1">
      <c r="A5" s="10" t="str">
        <f>'Eure Boxen'!A8</f>
        <v>Mains | Hauptkomponente | 230 ml Glas</v>
      </c>
      <c r="B5" s="66">
        <f t="shared" si="0"/>
        <v>0</v>
      </c>
      <c r="C5" s="112">
        <f>'Eure Boxen'!C8*Kostenübersicht!B$13</f>
        <v>0</v>
      </c>
      <c r="D5" s="112">
        <f>'Eure Boxen'!D8*Kostenübersicht!$B$14</f>
        <v>0</v>
      </c>
      <c r="E5" s="112">
        <f>'Eure Boxen'!E8*Kostenübersicht!$B$15</f>
        <v>0</v>
      </c>
      <c r="F5" s="112">
        <f>'Eure Boxen'!F8*Kostenübersicht!$B$16</f>
        <v>0</v>
      </c>
      <c r="G5" s="207">
        <f>'Eure Boxen'!G8*Kostenübersicht!$B$17</f>
        <v>0</v>
      </c>
      <c r="H5" s="207">
        <f>'Eure Boxen'!H8*Kostenübersicht!$B$18</f>
        <v>0</v>
      </c>
      <c r="I5" s="45"/>
      <c r="J5" s="32"/>
      <c r="K5" s="32"/>
      <c r="L5" s="32"/>
      <c r="M5" s="32"/>
      <c r="N5" s="32"/>
      <c r="O5" s="32"/>
      <c r="P5" s="32"/>
      <c r="Q5" s="32"/>
      <c r="R5" s="32"/>
      <c r="S5" s="32"/>
    </row>
    <row r="6" spans="1:19">
      <c r="A6" s="132" t="str">
        <f>'Eure Boxen'!A9</f>
        <v>Winterliches Gulasch vom Taunus-Hirsch | 200 g | Einlage 100 g</v>
      </c>
      <c r="B6" s="54">
        <f t="shared" si="0"/>
        <v>0</v>
      </c>
      <c r="C6" s="112">
        <f>'Eure Boxen'!C9*Kostenübersicht!B$13</f>
        <v>0</v>
      </c>
      <c r="D6" s="112">
        <f>'Eure Boxen'!D9*Kostenübersicht!$B$14</f>
        <v>0</v>
      </c>
      <c r="E6" s="112">
        <f>'Eure Boxen'!E9*Kostenübersicht!$B$15</f>
        <v>0</v>
      </c>
      <c r="F6" s="112">
        <f>'Eure Boxen'!F9*Kostenübersicht!$B$16</f>
        <v>0</v>
      </c>
      <c r="G6" s="207">
        <f>'Eure Boxen'!G9*Kostenübersicht!$B$17</f>
        <v>0</v>
      </c>
      <c r="H6" s="207">
        <f>'Eure Boxen'!H9*Kostenübersicht!$B$18</f>
        <v>0</v>
      </c>
      <c r="I6" s="45"/>
      <c r="J6" s="32"/>
      <c r="K6" s="32"/>
      <c r="L6" s="32"/>
      <c r="M6" s="32"/>
      <c r="N6" s="32"/>
      <c r="O6" s="32"/>
      <c r="P6" s="32"/>
      <c r="Q6" s="32"/>
      <c r="R6" s="32"/>
      <c r="S6" s="32"/>
    </row>
    <row r="7" spans="1:19">
      <c r="A7" s="93" t="str">
        <f>'Eure Boxen'!A10</f>
        <v>Frikassee vom Freilandhuhn mit Portweinpflaumen | 200 g | Einlage 110 g</v>
      </c>
      <c r="B7" s="54">
        <f t="shared" si="0"/>
        <v>0</v>
      </c>
      <c r="C7" s="112">
        <f>'Eure Boxen'!C10*Kostenübersicht!B$13</f>
        <v>0</v>
      </c>
      <c r="D7" s="112"/>
      <c r="E7" s="112">
        <f>'Eure Boxen'!E10*Kostenübersicht!$B$15</f>
        <v>0</v>
      </c>
      <c r="F7" s="112">
        <f>'Eure Boxen'!F10*Kostenübersicht!$B$16</f>
        <v>0</v>
      </c>
      <c r="G7" s="207">
        <f>'Eure Boxen'!G10*Kostenübersicht!$B$17</f>
        <v>0</v>
      </c>
      <c r="H7" s="207">
        <f>'Eure Boxen'!H10*Kostenübersicht!$B$18</f>
        <v>0</v>
      </c>
      <c r="I7" s="45"/>
      <c r="J7" s="32"/>
      <c r="K7" s="32"/>
      <c r="L7" s="32"/>
      <c r="M7" s="32"/>
      <c r="N7" s="32"/>
      <c r="O7" s="32"/>
      <c r="P7" s="32"/>
      <c r="Q7" s="32"/>
      <c r="R7" s="32"/>
      <c r="S7" s="32"/>
    </row>
    <row r="8" spans="1:19">
      <c r="A8" s="93" t="str">
        <f>'Eure Boxen'!A11</f>
        <v>Winterliches Pilzragout | 230 ml | vegetarisch</v>
      </c>
      <c r="B8" s="54">
        <f t="shared" si="0"/>
        <v>0</v>
      </c>
      <c r="C8" s="112">
        <f>'Eure Boxen'!C11*Kostenübersicht!B$13</f>
        <v>0</v>
      </c>
      <c r="D8" s="112">
        <f>'Eure Boxen'!D11*Kostenübersicht!$B$14</f>
        <v>0</v>
      </c>
      <c r="E8" s="112">
        <f>'Eure Boxen'!E11*Kostenübersicht!$B$15</f>
        <v>0</v>
      </c>
      <c r="F8" s="112">
        <f>'Eure Boxen'!F11*Kostenübersicht!$B$16</f>
        <v>0</v>
      </c>
      <c r="G8" s="207">
        <f>'Eure Boxen'!G11*Kostenübersicht!$B$17</f>
        <v>0</v>
      </c>
      <c r="H8" s="207">
        <f>'Eure Boxen'!H11*Kostenübersicht!$B$18</f>
        <v>0</v>
      </c>
      <c r="I8" s="45"/>
      <c r="J8" s="32"/>
      <c r="K8" s="32"/>
      <c r="L8" s="32"/>
      <c r="M8" s="32"/>
      <c r="N8" s="32"/>
      <c r="O8" s="32"/>
      <c r="P8" s="32"/>
      <c r="Q8" s="32"/>
      <c r="R8" s="32"/>
      <c r="S8" s="32"/>
    </row>
    <row r="9" spans="1:19" ht="15" thickBot="1">
      <c r="A9" s="93" t="str">
        <f>'Eure Boxen'!A12</f>
        <v>Feines Süßkartoffel-Curry mit Backpflaume | 230 ml | vegan</v>
      </c>
      <c r="B9" s="54">
        <f t="shared" si="0"/>
        <v>0</v>
      </c>
      <c r="C9" s="112">
        <f>'Eure Boxen'!C12*Kostenübersicht!B$13</f>
        <v>0</v>
      </c>
      <c r="D9" s="112">
        <f>'Eure Boxen'!D12*Kostenübersicht!$B$14</f>
        <v>0</v>
      </c>
      <c r="E9" s="112">
        <f>'Eure Boxen'!E12*Kostenübersicht!$B$15</f>
        <v>0</v>
      </c>
      <c r="F9" s="112">
        <f>'Eure Boxen'!F12*Kostenübersicht!$B$16</f>
        <v>0</v>
      </c>
      <c r="G9" s="207">
        <f>'Eure Boxen'!G12*Kostenübersicht!$B$17</f>
        <v>0</v>
      </c>
      <c r="H9" s="207">
        <f>'Eure Boxen'!H12*Kostenübersicht!$B$18</f>
        <v>0</v>
      </c>
      <c r="I9" s="45"/>
      <c r="J9" s="32"/>
      <c r="K9" s="32"/>
      <c r="L9" s="32"/>
      <c r="M9" s="32"/>
      <c r="N9" s="32"/>
      <c r="O9" s="32"/>
      <c r="P9" s="32"/>
      <c r="Q9" s="32"/>
      <c r="R9" s="32"/>
      <c r="S9" s="32"/>
    </row>
    <row r="10" spans="1:19" ht="15" thickBot="1">
      <c r="A10" s="10" t="str">
        <f>'Eure Boxen'!A13</f>
        <v>Side 1 | Hauptbeilage | 230 ml Glas</v>
      </c>
      <c r="B10" s="66">
        <f t="shared" si="0"/>
        <v>0</v>
      </c>
      <c r="C10" s="112">
        <f>'Eure Boxen'!C13*Kostenübersicht!B$13</f>
        <v>0</v>
      </c>
      <c r="D10" s="112">
        <f>'Eure Boxen'!D13*Kostenübersicht!$B$14</f>
        <v>0</v>
      </c>
      <c r="E10" s="112">
        <f>'Eure Boxen'!E13*Kostenübersicht!$B$15</f>
        <v>0</v>
      </c>
      <c r="F10" s="112">
        <f>'Eure Boxen'!F13*Kostenübersicht!$B$16</f>
        <v>0</v>
      </c>
      <c r="G10" s="207">
        <f>'Eure Boxen'!G13*Kostenübersicht!$B$17</f>
        <v>0</v>
      </c>
      <c r="H10" s="207">
        <f>'Eure Boxen'!H13*Kostenübersicht!$B$18</f>
        <v>0</v>
      </c>
      <c r="I10" s="45"/>
      <c r="J10" s="32"/>
      <c r="K10" s="32"/>
      <c r="L10" s="32"/>
      <c r="M10" s="32"/>
      <c r="N10" s="32"/>
      <c r="O10" s="32"/>
      <c r="P10" s="32"/>
      <c r="Q10" s="32"/>
      <c r="R10" s="32"/>
      <c r="S10" s="32"/>
    </row>
    <row r="11" spans="1:19">
      <c r="A11" s="93" t="str">
        <f>'Eure Boxen'!A14</f>
        <v>Kartoffel-Ragout mit Bockshornklee &amp; Berberitzen | 230 ml | vegan</v>
      </c>
      <c r="B11" s="54">
        <f t="shared" si="0"/>
        <v>0</v>
      </c>
      <c r="C11" s="112">
        <f>'Eure Boxen'!C14*Kostenübersicht!B$13</f>
        <v>0</v>
      </c>
      <c r="D11" s="112">
        <f>'Eure Boxen'!D14*Kostenübersicht!$B$14</f>
        <v>0</v>
      </c>
      <c r="E11" s="112">
        <f>'Eure Boxen'!E14*Kostenübersicht!$B$15</f>
        <v>0</v>
      </c>
      <c r="F11" s="112">
        <f>'Eure Boxen'!F14*Kostenübersicht!$B$16</f>
        <v>0</v>
      </c>
      <c r="G11" s="207">
        <f>'Eure Boxen'!G14*Kostenübersicht!$B$17</f>
        <v>0</v>
      </c>
      <c r="H11" s="207">
        <f>'Eure Boxen'!H14*Kostenübersicht!$B$18</f>
        <v>0</v>
      </c>
      <c r="I11" s="45"/>
      <c r="J11" s="32"/>
      <c r="K11" s="32"/>
      <c r="L11" s="32"/>
      <c r="M11" s="32"/>
      <c r="N11" s="32"/>
      <c r="O11" s="32"/>
      <c r="P11" s="32"/>
      <c r="Q11" s="32"/>
      <c r="R11" s="32"/>
      <c r="S11" s="32"/>
    </row>
    <row r="12" spans="1:19">
      <c r="A12" s="93" t="str">
        <f>'Eure Boxen'!A15</f>
        <v>Weiße Spanische Butter-Bohnen in Sugo | 230 ml | vegan</v>
      </c>
      <c r="B12" s="54">
        <f t="shared" si="0"/>
        <v>0</v>
      </c>
      <c r="C12" s="112">
        <f>'Eure Boxen'!C15*Kostenübersicht!B$13</f>
        <v>0</v>
      </c>
      <c r="D12" s="112">
        <f>'Eure Boxen'!D15*Kostenübersicht!$B$14</f>
        <v>0</v>
      </c>
      <c r="E12" s="112">
        <f>'Eure Boxen'!E15*Kostenübersicht!$B$15</f>
        <v>0</v>
      </c>
      <c r="F12" s="112">
        <f>'Eure Boxen'!F15*Kostenübersicht!$B$16</f>
        <v>0</v>
      </c>
      <c r="G12" s="207">
        <f>'Eure Boxen'!G15*Kostenübersicht!$B$17</f>
        <v>0</v>
      </c>
      <c r="H12" s="207">
        <f>'Eure Boxen'!H15*Kostenübersicht!$B$18</f>
        <v>0</v>
      </c>
      <c r="I12" s="45"/>
      <c r="J12" s="32"/>
      <c r="K12" s="32"/>
      <c r="L12" s="32"/>
      <c r="M12" s="32"/>
      <c r="N12" s="32"/>
      <c r="O12" s="32"/>
      <c r="P12" s="32"/>
      <c r="Q12" s="32"/>
      <c r="R12" s="32"/>
      <c r="S12" s="32"/>
    </row>
    <row r="13" spans="1:19">
      <c r="A13" s="93" t="str">
        <f>'Eure Boxen'!A16</f>
        <v>Hokaido-Kürbis-Püree | 230 ml | vegan</v>
      </c>
      <c r="B13" s="54">
        <f t="shared" si="0"/>
        <v>0</v>
      </c>
      <c r="C13" s="112">
        <f>'Eure Boxen'!C16*Kostenübersicht!B$13</f>
        <v>0</v>
      </c>
      <c r="D13" s="112">
        <f>'Eure Boxen'!D16*Kostenübersicht!$B$14</f>
        <v>0</v>
      </c>
      <c r="E13" s="112">
        <f>'Eure Boxen'!E16*Kostenübersicht!$B$15</f>
        <v>0</v>
      </c>
      <c r="F13" s="112">
        <f>'Eure Boxen'!F16*Kostenübersicht!$B$16</f>
        <v>0</v>
      </c>
      <c r="G13" s="207">
        <f>'Eure Boxen'!G16*Kostenübersicht!$B$17</f>
        <v>0</v>
      </c>
      <c r="H13" s="207">
        <f>'Eure Boxen'!H16*Kostenübersicht!$B$18</f>
        <v>0</v>
      </c>
      <c r="I13" s="45"/>
      <c r="J13" s="32"/>
      <c r="K13" s="32"/>
      <c r="L13" s="32"/>
      <c r="M13" s="32"/>
      <c r="N13" s="32"/>
      <c r="O13" s="32"/>
      <c r="P13" s="32"/>
      <c r="Q13" s="32"/>
      <c r="R13" s="32"/>
      <c r="S13" s="32"/>
    </row>
    <row r="14" spans="1:19" ht="15" thickBot="1">
      <c r="A14" s="93" t="str">
        <f>'Eure Boxen'!A17</f>
        <v>Oma's Kartoffel-Püree | 230 ml | vegetarisch</v>
      </c>
      <c r="B14" s="54">
        <f t="shared" si="0"/>
        <v>0</v>
      </c>
      <c r="C14" s="112">
        <f>'Eure Boxen'!C17*Kostenübersicht!B$13</f>
        <v>0</v>
      </c>
      <c r="D14" s="112">
        <f>'Eure Boxen'!D17*Kostenübersicht!$B$14</f>
        <v>0</v>
      </c>
      <c r="E14" s="112">
        <f>'Eure Boxen'!E17*Kostenübersicht!$B$15</f>
        <v>0</v>
      </c>
      <c r="F14" s="112">
        <f>'Eure Boxen'!F17*Kostenübersicht!$B$16</f>
        <v>0</v>
      </c>
      <c r="G14" s="207">
        <f>'Eure Boxen'!G17*Kostenübersicht!$B$17</f>
        <v>0</v>
      </c>
      <c r="H14" s="207">
        <f>'Eure Boxen'!H17*Kostenübersicht!$B$18</f>
        <v>0</v>
      </c>
      <c r="I14" s="45"/>
      <c r="J14" s="32"/>
      <c r="K14" s="32"/>
      <c r="L14" s="32"/>
      <c r="M14" s="32"/>
      <c r="N14" s="32"/>
      <c r="O14" s="32"/>
      <c r="P14" s="32"/>
      <c r="Q14" s="32"/>
      <c r="R14" s="32"/>
      <c r="S14" s="32"/>
    </row>
    <row r="15" spans="1:19" ht="15" thickBot="1">
      <c r="A15" s="10" t="str">
        <f>'Eure Boxen'!A18</f>
        <v>Side 2 | Nebenbeilage | 230 ml Glas</v>
      </c>
      <c r="B15" s="66">
        <f t="shared" si="0"/>
        <v>0</v>
      </c>
      <c r="C15" s="112">
        <f>'Eure Boxen'!C18*Kostenübersicht!B$13</f>
        <v>0</v>
      </c>
      <c r="D15" s="112">
        <f>'Eure Boxen'!D18*Kostenübersicht!$B$14</f>
        <v>0</v>
      </c>
      <c r="E15" s="112">
        <f>'Eure Boxen'!E18*Kostenübersicht!$B$15</f>
        <v>0</v>
      </c>
      <c r="F15" s="112">
        <f>'Eure Boxen'!F18*Kostenübersicht!$B$16</f>
        <v>0</v>
      </c>
      <c r="G15" s="207">
        <f>'Eure Boxen'!G18*Kostenübersicht!$B$17</f>
        <v>0</v>
      </c>
      <c r="H15" s="207">
        <f>'Eure Boxen'!H18*Kostenübersicht!$B$18</f>
        <v>0</v>
      </c>
      <c r="I15" s="45"/>
      <c r="J15" s="32"/>
      <c r="K15" s="32"/>
      <c r="L15" s="32"/>
      <c r="M15" s="32"/>
      <c r="N15" s="32"/>
      <c r="O15" s="32"/>
      <c r="P15" s="32"/>
      <c r="Q15" s="32"/>
      <c r="R15" s="32"/>
      <c r="S15" s="32"/>
    </row>
    <row r="16" spans="1:19">
      <c r="A16" s="93" t="str">
        <f>'Eure Boxen'!A19</f>
        <v>Hausgemachter Zwetschgenrotkohl | 230 ml | vegan</v>
      </c>
      <c r="B16" s="54">
        <f t="shared" si="0"/>
        <v>0</v>
      </c>
      <c r="C16" s="112">
        <f>'Eure Boxen'!C19*Kostenübersicht!B$13</f>
        <v>0</v>
      </c>
      <c r="D16" s="112">
        <f>'Eure Boxen'!D19*Kostenübersicht!$B$14</f>
        <v>0</v>
      </c>
      <c r="E16" s="112">
        <f>'Eure Boxen'!E19*Kostenübersicht!$B$15</f>
        <v>0</v>
      </c>
      <c r="F16" s="112">
        <f>'Eure Boxen'!F19*Kostenübersicht!$B$16</f>
        <v>0</v>
      </c>
      <c r="G16" s="207">
        <f>'Eure Boxen'!G19*Kostenübersicht!$B$17</f>
        <v>0</v>
      </c>
      <c r="H16" s="207">
        <f>'Eure Boxen'!H19*Kostenübersicht!$B$18</f>
        <v>0</v>
      </c>
      <c r="I16" s="45"/>
      <c r="J16" s="32"/>
      <c r="K16" s="32"/>
      <c r="L16" s="32"/>
      <c r="M16" s="32"/>
      <c r="N16" s="32"/>
      <c r="O16" s="32"/>
      <c r="P16" s="32"/>
      <c r="Q16" s="32"/>
      <c r="R16" s="32"/>
      <c r="S16" s="32"/>
    </row>
    <row r="17" spans="1:19">
      <c r="A17" s="93" t="str">
        <f>'Eure Boxen'!A20</f>
        <v>Winterliches Wurzelgemüse | 230 ml | vegan</v>
      </c>
      <c r="B17" s="54">
        <f t="shared" si="0"/>
        <v>0</v>
      </c>
      <c r="C17" s="112">
        <f>'Eure Boxen'!C20*Kostenübersicht!B$13</f>
        <v>0</v>
      </c>
      <c r="D17" s="112">
        <f>'Eure Boxen'!D20*Kostenübersicht!$B$14</f>
        <v>0</v>
      </c>
      <c r="E17" s="112">
        <f>'Eure Boxen'!E20*Kostenübersicht!$B$15</f>
        <v>0</v>
      </c>
      <c r="F17" s="112">
        <f>'Eure Boxen'!F20*Kostenübersicht!$B$16</f>
        <v>0</v>
      </c>
      <c r="G17" s="207">
        <f>'Eure Boxen'!G20*Kostenübersicht!$B$17</f>
        <v>0</v>
      </c>
      <c r="H17" s="207">
        <f>'Eure Boxen'!H20*Kostenübersicht!$B$18</f>
        <v>0</v>
      </c>
      <c r="I17" s="45"/>
      <c r="J17" s="32"/>
      <c r="K17" s="32"/>
      <c r="L17" s="32"/>
      <c r="M17" s="32"/>
      <c r="N17" s="32"/>
      <c r="O17" s="32"/>
      <c r="P17" s="32"/>
      <c r="Q17" s="32"/>
      <c r="R17" s="32"/>
      <c r="S17" s="32"/>
    </row>
    <row r="18" spans="1:19" ht="28.8">
      <c r="A18" s="93" t="str">
        <f>'Eure Boxen'!A21</f>
        <v>Saisonales eingelegtes Gemüse | Rettich &amp; gelbe Beete | | 200 g | Abtropfgewicht 100 g | vegan</v>
      </c>
      <c r="B18" s="54">
        <f t="shared" si="0"/>
        <v>0</v>
      </c>
      <c r="C18" s="112">
        <f>'Eure Boxen'!C21*Kostenübersicht!B$13</f>
        <v>0</v>
      </c>
      <c r="D18" s="112">
        <f>'Eure Boxen'!D21*Kostenübersicht!$B$14</f>
        <v>0</v>
      </c>
      <c r="E18" s="112">
        <f>'Eure Boxen'!E21*Kostenübersicht!$B$15</f>
        <v>0</v>
      </c>
      <c r="F18" s="112">
        <f>'Eure Boxen'!F21*Kostenübersicht!$B$16</f>
        <v>0</v>
      </c>
      <c r="G18" s="207">
        <f>'Eure Boxen'!G21*Kostenübersicht!$B$17</f>
        <v>0</v>
      </c>
      <c r="H18" s="207">
        <f>'Eure Boxen'!H21*Kostenübersicht!$B$18</f>
        <v>0</v>
      </c>
      <c r="I18" s="45"/>
      <c r="J18" s="32"/>
      <c r="K18" s="32"/>
      <c r="L18" s="32"/>
      <c r="M18" s="32"/>
      <c r="N18" s="32"/>
      <c r="O18" s="32"/>
      <c r="P18" s="32"/>
      <c r="Q18" s="32"/>
      <c r="R18" s="32"/>
      <c r="S18" s="32"/>
    </row>
    <row r="19" spans="1:19" ht="15" thickBot="1">
      <c r="A19" s="93" t="str">
        <f>'Eure Boxen'!A22</f>
        <v>Rote &amp; gelbe Möhren in feinem Gemüse-Fond | 200 g | Abtropfgewicht 100 g | vegan</v>
      </c>
      <c r="B19" s="54">
        <f t="shared" si="0"/>
        <v>0</v>
      </c>
      <c r="C19" s="112">
        <f>'Eure Boxen'!C22*Kostenübersicht!B$13</f>
        <v>0</v>
      </c>
      <c r="D19" s="112">
        <f>'Eure Boxen'!D22*Kostenübersicht!$B$14</f>
        <v>0</v>
      </c>
      <c r="E19" s="112">
        <f>'Eure Boxen'!E22*Kostenübersicht!$B$15</f>
        <v>0</v>
      </c>
      <c r="F19" s="112">
        <f>'Eure Boxen'!F22*Kostenübersicht!$B$16</f>
        <v>0</v>
      </c>
      <c r="G19" s="207">
        <f>'Eure Boxen'!G22*Kostenübersicht!$B$17</f>
        <v>0</v>
      </c>
      <c r="H19" s="207">
        <f>'Eure Boxen'!H22*Kostenübersicht!$B$18</f>
        <v>0</v>
      </c>
      <c r="I19" s="45"/>
      <c r="J19" s="32"/>
      <c r="K19" s="32"/>
      <c r="L19" s="32"/>
      <c r="M19" s="32"/>
      <c r="N19" s="32"/>
      <c r="O19" s="32"/>
      <c r="P19" s="32"/>
      <c r="Q19" s="32"/>
      <c r="R19" s="32"/>
      <c r="S19" s="32"/>
    </row>
    <row r="20" spans="1:19" ht="15" thickBot="1">
      <c r="A20" s="10" t="str">
        <f>'Eure Boxen'!A23</f>
        <v>Desserts &amp; Süßes</v>
      </c>
      <c r="B20" s="66">
        <f t="shared" si="0"/>
        <v>0</v>
      </c>
      <c r="C20" s="112">
        <f>'Eure Boxen'!C23*Kostenübersicht!B$13</f>
        <v>0</v>
      </c>
      <c r="D20" s="112">
        <f>'Eure Boxen'!D23*Kostenübersicht!$B$14</f>
        <v>0</v>
      </c>
      <c r="E20" s="112">
        <f>'Eure Boxen'!E23*Kostenübersicht!$B$15</f>
        <v>0</v>
      </c>
      <c r="F20" s="112">
        <f>'Eure Boxen'!F23*Kostenübersicht!$B$16</f>
        <v>0</v>
      </c>
      <c r="G20" s="207">
        <f>'Eure Boxen'!G23*Kostenübersicht!$B$17</f>
        <v>0</v>
      </c>
      <c r="H20" s="207">
        <f>'Eure Boxen'!H23*Kostenübersicht!$B$18</f>
        <v>0</v>
      </c>
      <c r="I20" s="45"/>
      <c r="J20" s="32"/>
      <c r="K20" s="32"/>
      <c r="L20" s="32"/>
      <c r="M20" s="32"/>
      <c r="N20" s="32"/>
      <c r="O20" s="32"/>
      <c r="P20" s="32"/>
      <c r="Q20" s="32"/>
      <c r="R20" s="32"/>
      <c r="S20" s="32"/>
    </row>
    <row r="21" spans="1:19">
      <c r="A21" s="93" t="str">
        <f>'Eure Boxen'!A24</f>
        <v xml:space="preserve">Oma's Marillen-Knödel in Vanille-Sauce | 230 ml </v>
      </c>
      <c r="B21" s="54">
        <f t="shared" si="0"/>
        <v>0</v>
      </c>
      <c r="C21" s="112">
        <f>'Eure Boxen'!C24*Kostenübersicht!B$13</f>
        <v>0</v>
      </c>
      <c r="D21" s="112">
        <f>'Eure Boxen'!D24*Kostenübersicht!$B$14</f>
        <v>0</v>
      </c>
      <c r="E21" s="112">
        <f>'Eure Boxen'!E24*Kostenübersicht!$B$15</f>
        <v>0</v>
      </c>
      <c r="F21" s="112">
        <f>'Eure Boxen'!F24*Kostenübersicht!$B$16</f>
        <v>0</v>
      </c>
      <c r="G21" s="207">
        <f>'Eure Boxen'!G24*Kostenübersicht!$B$17</f>
        <v>0</v>
      </c>
      <c r="H21" s="207">
        <f>'Eure Boxen'!H24*Kostenübersicht!$B$18</f>
        <v>0</v>
      </c>
      <c r="I21" s="45"/>
      <c r="J21" s="32"/>
      <c r="K21" s="32"/>
      <c r="L21" s="32"/>
      <c r="M21" s="32"/>
      <c r="N21" s="32"/>
      <c r="O21" s="32"/>
      <c r="P21" s="32"/>
      <c r="Q21" s="32"/>
      <c r="R21" s="32"/>
      <c r="S21" s="32"/>
    </row>
    <row r="22" spans="1:19">
      <c r="A22" s="93" t="str">
        <f>'Eure Boxen'!A25</f>
        <v>Helle Nougat-Creme mit Mango | 160 ml | vegan</v>
      </c>
      <c r="B22" s="54">
        <f t="shared" si="0"/>
        <v>0</v>
      </c>
      <c r="C22" s="112">
        <f>'Eure Boxen'!C25*Kostenübersicht!B$13</f>
        <v>0</v>
      </c>
      <c r="D22" s="112">
        <f>'Eure Boxen'!D25*Kostenübersicht!$B$14</f>
        <v>0</v>
      </c>
      <c r="E22" s="112">
        <f>'Eure Boxen'!E25*Kostenübersicht!$B$15</f>
        <v>0</v>
      </c>
      <c r="F22" s="112">
        <f>'Eure Boxen'!F25*Kostenübersicht!$B$16</f>
        <v>0</v>
      </c>
      <c r="G22" s="207">
        <f>'Eure Boxen'!G25*Kostenübersicht!$B$17</f>
        <v>0</v>
      </c>
      <c r="H22" s="207">
        <f>'Eure Boxen'!H25*Kostenübersicht!$B$18</f>
        <v>0</v>
      </c>
      <c r="I22" s="45"/>
      <c r="J22" s="32"/>
      <c r="K22" s="32"/>
      <c r="L22" s="32"/>
      <c r="M22" s="32"/>
      <c r="N22" s="32"/>
      <c r="O22" s="32"/>
      <c r="P22" s="32"/>
      <c r="Q22" s="32"/>
      <c r="R22" s="32"/>
      <c r="S22" s="32"/>
    </row>
    <row r="23" spans="1:19">
      <c r="A23" s="93" t="str">
        <f>'Eure Boxen'!A26</f>
        <v>Porridge mit Kokosmilch und Mandel-Cranberry-Topping | 160 ml | Bio &amp; vegan</v>
      </c>
      <c r="B23" s="54">
        <f t="shared" si="0"/>
        <v>0</v>
      </c>
      <c r="C23" s="112">
        <f>'Eure Boxen'!C26*Kostenübersicht!B$13</f>
        <v>0</v>
      </c>
      <c r="D23" s="112">
        <f>'Eure Boxen'!D26*Kostenübersicht!$B$14</f>
        <v>0</v>
      </c>
      <c r="E23" s="112">
        <f>'Eure Boxen'!E26*Kostenübersicht!$B$15</f>
        <v>0</v>
      </c>
      <c r="F23" s="112">
        <f>'Eure Boxen'!F26*Kostenübersicht!$B$16</f>
        <v>0</v>
      </c>
      <c r="G23" s="207">
        <f>'Eure Boxen'!G26*Kostenübersicht!$B$17</f>
        <v>0</v>
      </c>
      <c r="H23" s="207">
        <f>'Eure Boxen'!H26*Kostenübersicht!$B$18</f>
        <v>0</v>
      </c>
      <c r="I23" s="45"/>
      <c r="J23" s="32"/>
      <c r="K23" s="32"/>
      <c r="L23" s="32"/>
      <c r="M23" s="32"/>
      <c r="N23" s="32"/>
      <c r="O23" s="32"/>
      <c r="P23" s="32"/>
      <c r="Q23" s="32"/>
      <c r="R23" s="32"/>
      <c r="S23" s="32"/>
    </row>
    <row r="24" spans="1:19">
      <c r="A24" s="93" t="str">
        <f>'Eure Boxen'!A27</f>
        <v>Zimt-Dinkel-Muffin mit karamellisierten Äpfeln | 160 g | vegetarisch | Bio</v>
      </c>
      <c r="B24" s="54">
        <f t="shared" si="0"/>
        <v>0</v>
      </c>
      <c r="C24" s="112">
        <f>'Eure Boxen'!C27*Kostenübersicht!B$13</f>
        <v>0</v>
      </c>
      <c r="D24" s="112">
        <f>'Eure Boxen'!D27*Kostenübersicht!$B$14</f>
        <v>0</v>
      </c>
      <c r="E24" s="112">
        <f>'Eure Boxen'!E27*Kostenübersicht!$B$15</f>
        <v>0</v>
      </c>
      <c r="F24" s="112">
        <f>'Eure Boxen'!F27*Kostenübersicht!$B$16</f>
        <v>0</v>
      </c>
      <c r="G24" s="207">
        <f>'Eure Boxen'!G27*Kostenübersicht!$B$17</f>
        <v>0</v>
      </c>
      <c r="H24" s="207">
        <f>'Eure Boxen'!H27*Kostenübersicht!$B$18</f>
        <v>0</v>
      </c>
      <c r="I24" s="45"/>
      <c r="J24" s="32"/>
      <c r="K24" s="32"/>
      <c r="L24" s="32"/>
      <c r="M24" s="32"/>
      <c r="N24" s="32"/>
      <c r="O24" s="32"/>
      <c r="P24" s="32"/>
      <c r="Q24" s="32"/>
      <c r="R24" s="32"/>
      <c r="S24" s="32"/>
    </row>
    <row r="25" spans="1:19">
      <c r="A25" s="93" t="str">
        <f>'Eure Boxen'!A28</f>
        <v>Saftiges Brownie-Küchlein mit dunkler Bio-Schokolade | 130 g | vegan</v>
      </c>
      <c r="B25" s="54">
        <f t="shared" si="0"/>
        <v>0</v>
      </c>
      <c r="C25" s="112">
        <f>'Eure Boxen'!C28*Kostenübersicht!B$13</f>
        <v>0</v>
      </c>
      <c r="D25" s="112">
        <f>'Eure Boxen'!D28*Kostenübersicht!$B$14</f>
        <v>0</v>
      </c>
      <c r="E25" s="112">
        <f>'Eure Boxen'!E28*Kostenübersicht!$B$15</f>
        <v>0</v>
      </c>
      <c r="F25" s="112">
        <f>'Eure Boxen'!F28*Kostenübersicht!$B$16</f>
        <v>0</v>
      </c>
      <c r="G25" s="207">
        <f>'Eure Boxen'!G28*Kostenübersicht!$B$17</f>
        <v>0</v>
      </c>
      <c r="H25" s="207">
        <f>'Eure Boxen'!H28*Kostenübersicht!$B$18</f>
        <v>0</v>
      </c>
      <c r="I25" s="45"/>
      <c r="J25" s="32"/>
      <c r="K25" s="32"/>
      <c r="L25" s="32"/>
      <c r="M25" s="32"/>
      <c r="N25" s="32"/>
      <c r="O25" s="32"/>
      <c r="P25" s="32"/>
      <c r="Q25" s="32"/>
      <c r="R25" s="32"/>
      <c r="S25" s="32"/>
    </row>
    <row r="26" spans="1:19" ht="28.8">
      <c r="A26" s="93" t="str">
        <f>'Eure Boxen'!A29</f>
        <v>Feine Pralinen | 4er Geschenkschachtel | Supporting the Cocoa Horizons nature Program | Himbeer Trüffel, Kaffir-Limette, Pinienkernnougat mit Maldonsalz, Maracuja-Mango Trüffel</v>
      </c>
      <c r="B26" s="54">
        <f t="shared" si="0"/>
        <v>0</v>
      </c>
      <c r="C26" s="112">
        <f>'Eure Boxen'!C29*Kostenübersicht!B$13</f>
        <v>0</v>
      </c>
      <c r="D26" s="112">
        <f>'Eure Boxen'!D29*Kostenübersicht!$B$14</f>
        <v>0</v>
      </c>
      <c r="E26" s="112">
        <f>'Eure Boxen'!E29*Kostenübersicht!$B$15</f>
        <v>0</v>
      </c>
      <c r="F26" s="112">
        <f>'Eure Boxen'!F29*Kostenübersicht!$B$16</f>
        <v>0</v>
      </c>
      <c r="G26" s="207">
        <f>'Eure Boxen'!G29*Kostenübersicht!$B$17</f>
        <v>0</v>
      </c>
      <c r="H26" s="207">
        <f>'Eure Boxen'!H29*Kostenübersicht!$B$18</f>
        <v>0</v>
      </c>
      <c r="I26" s="45"/>
      <c r="J26" s="32"/>
      <c r="K26" s="32"/>
      <c r="L26" s="32"/>
      <c r="M26" s="32"/>
      <c r="N26" s="32"/>
      <c r="O26" s="32"/>
      <c r="P26" s="32"/>
      <c r="Q26" s="32"/>
      <c r="R26" s="32"/>
      <c r="S26" s="32"/>
    </row>
    <row r="27" spans="1:19" ht="43.2">
      <c r="A27" s="93" t="str">
        <f>'Eure Boxen'!A30</f>
        <v>Feine Pralinen | 9er Geschenkschachtel | Supporting the Cocoa Horizons nature Program | Himbeer Trüffel, Kaffir-Limette, Pinienkernnougat mit Maldonsalz, Maracuja-Mango Trüffel, Orangen Trüffel, Nougat-Crisp, Safran, Himbeer-Feige Zimt, Maracuja-Mango Trüffel</v>
      </c>
      <c r="B27" s="54">
        <f t="shared" si="0"/>
        <v>0</v>
      </c>
      <c r="C27" s="112">
        <f>'Eure Boxen'!C30*Kostenübersicht!B$13</f>
        <v>0</v>
      </c>
      <c r="D27" s="112">
        <f>'Eure Boxen'!D30*Kostenübersicht!$B$14</f>
        <v>0</v>
      </c>
      <c r="E27" s="112">
        <f>'Eure Boxen'!E30*Kostenübersicht!$B$15</f>
        <v>0</v>
      </c>
      <c r="F27" s="112">
        <f>'Eure Boxen'!F30*Kostenübersicht!$B$16</f>
        <v>0</v>
      </c>
      <c r="G27" s="207">
        <f>'Eure Boxen'!G30*Kostenübersicht!$B$17</f>
        <v>0</v>
      </c>
      <c r="H27" s="207">
        <f>'Eure Boxen'!H30*Kostenübersicht!$B$18</f>
        <v>0</v>
      </c>
      <c r="I27" s="45"/>
      <c r="J27" s="32"/>
      <c r="K27" s="32"/>
      <c r="L27" s="32"/>
      <c r="M27" s="32"/>
      <c r="N27" s="32"/>
      <c r="O27" s="32"/>
      <c r="P27" s="32"/>
      <c r="Q27" s="32"/>
      <c r="R27" s="32"/>
      <c r="S27" s="32"/>
    </row>
    <row r="28" spans="1:19" ht="15" thickBot="1">
      <c r="A28" s="93" t="e">
        <f>'Eure Boxen'!#REF!</f>
        <v>#REF!</v>
      </c>
      <c r="B28" s="54" t="e">
        <f t="shared" si="0"/>
        <v>#REF!</v>
      </c>
      <c r="C28" s="112" t="e">
        <f>'Eure Boxen'!#REF!*Kostenübersicht!B$13</f>
        <v>#REF!</v>
      </c>
      <c r="D28" s="112" t="e">
        <f>'Eure Boxen'!#REF!*Kostenübersicht!$B$14</f>
        <v>#REF!</v>
      </c>
      <c r="E28" s="112" t="e">
        <f>'Eure Boxen'!#REF!*Kostenübersicht!$B$15</f>
        <v>#REF!</v>
      </c>
      <c r="F28" s="112" t="e">
        <f>'Eure Boxen'!#REF!*Kostenübersicht!$B$16</f>
        <v>#REF!</v>
      </c>
      <c r="G28" s="112" t="e">
        <f>'Eure Boxen'!#REF!*Kostenübersicht!$B$17</f>
        <v>#REF!</v>
      </c>
      <c r="H28" s="112" t="e">
        <f>'Eure Boxen'!#REF!*Kostenübersicht!$B$18</f>
        <v>#REF!</v>
      </c>
      <c r="I28" s="32"/>
      <c r="J28" s="32"/>
      <c r="K28" s="32"/>
      <c r="L28" s="32"/>
      <c r="M28" s="32"/>
      <c r="N28" s="32"/>
      <c r="O28" s="32"/>
      <c r="P28" s="32"/>
      <c r="Q28" s="32"/>
      <c r="R28" s="32"/>
      <c r="S28" s="32"/>
    </row>
    <row r="29" spans="1:19" ht="15" thickBot="1">
      <c r="A29" s="10" t="str">
        <f>'Eure Boxen'!A35</f>
        <v>Snacks</v>
      </c>
      <c r="B29" s="66">
        <f t="shared" si="0"/>
        <v>0</v>
      </c>
      <c r="C29" s="112">
        <f>'Eure Boxen'!C35*Kostenübersicht!B$13</f>
        <v>0</v>
      </c>
      <c r="D29" s="112">
        <f>'Eure Boxen'!D35*Kostenübersicht!$B$14</f>
        <v>0</v>
      </c>
      <c r="E29" s="112">
        <f>'Eure Boxen'!E35*Kostenübersicht!$B$15</f>
        <v>0</v>
      </c>
      <c r="F29" s="112">
        <f>'Eure Boxen'!F35*Kostenübersicht!$B$16</f>
        <v>0</v>
      </c>
      <c r="G29" s="112">
        <f>'Eure Boxen'!G35*Kostenübersicht!$B$17</f>
        <v>0</v>
      </c>
      <c r="H29" s="112">
        <f>'Eure Boxen'!H35*Kostenübersicht!$B$18</f>
        <v>0</v>
      </c>
      <c r="I29" s="32"/>
      <c r="J29" s="32"/>
      <c r="K29" s="32"/>
      <c r="L29" s="32"/>
      <c r="M29" s="32"/>
      <c r="N29" s="32"/>
      <c r="O29" s="32"/>
      <c r="P29" s="32"/>
      <c r="Q29" s="32"/>
      <c r="R29" s="32"/>
      <c r="S29" s="32"/>
    </row>
    <row r="30" spans="1:19" ht="28.8">
      <c r="A30" s="93" t="str">
        <f>'Eure Boxen'!A36</f>
        <v>Nussmix gesalzen | 80 g | vegan
&gt; Mandel, Macadamia, Cashew, Haselnuss</v>
      </c>
      <c r="B30" s="54">
        <f t="shared" si="0"/>
        <v>0</v>
      </c>
      <c r="C30" s="112">
        <f>'Eure Boxen'!C36*Kostenübersicht!B$13</f>
        <v>0</v>
      </c>
      <c r="D30" s="112">
        <f>'Eure Boxen'!D36*Kostenübersicht!$B$14</f>
        <v>0</v>
      </c>
      <c r="E30" s="112">
        <f>'Eure Boxen'!E36*Kostenübersicht!$B$15</f>
        <v>0</v>
      </c>
      <c r="F30" s="112">
        <f>'Eure Boxen'!F36*Kostenübersicht!$B$16</f>
        <v>0</v>
      </c>
      <c r="G30" s="112">
        <f>'Eure Boxen'!G36*Kostenübersicht!$B$17</f>
        <v>0</v>
      </c>
      <c r="H30" s="112">
        <f>'Eure Boxen'!H36*Kostenübersicht!$B$18</f>
        <v>0</v>
      </c>
      <c r="I30" s="32"/>
      <c r="J30" s="32"/>
      <c r="K30" s="32"/>
      <c r="L30" s="32"/>
      <c r="M30" s="32"/>
      <c r="N30" s="32"/>
      <c r="O30" s="32"/>
      <c r="P30" s="32"/>
      <c r="Q30" s="32"/>
      <c r="R30" s="32"/>
      <c r="S30" s="32"/>
    </row>
    <row r="31" spans="1:19" ht="28.8">
      <c r="A31" s="93" t="str">
        <f>'Eure Boxen'!A37</f>
        <v>Getrocknete Bio-Fruchtmischung | 100 g | Bio &amp; vegan
&gt; Papaya, Ananas, Banane, Maulbeere, Cranberry</v>
      </c>
      <c r="B31" s="54">
        <f t="shared" si="0"/>
        <v>0</v>
      </c>
      <c r="C31" s="112">
        <f>'Eure Boxen'!C37*Kostenübersicht!B$13</f>
        <v>0</v>
      </c>
      <c r="D31" s="112">
        <f>'Eure Boxen'!D37*Kostenübersicht!$B$14</f>
        <v>0</v>
      </c>
      <c r="E31" s="112">
        <f>'Eure Boxen'!E37*Kostenübersicht!$B$15</f>
        <v>0</v>
      </c>
      <c r="F31" s="112">
        <f>'Eure Boxen'!F37*Kostenübersicht!$B$16</f>
        <v>0</v>
      </c>
      <c r="G31" s="112">
        <f>'Eure Boxen'!G37*Kostenübersicht!$B$17</f>
        <v>0</v>
      </c>
      <c r="H31" s="112">
        <f>'Eure Boxen'!H37*Kostenübersicht!$B$18</f>
        <v>0</v>
      </c>
      <c r="I31" s="32"/>
      <c r="J31" s="32"/>
      <c r="K31" s="32"/>
      <c r="L31" s="32"/>
      <c r="M31" s="32"/>
      <c r="N31" s="32"/>
      <c r="O31" s="32"/>
      <c r="P31" s="32"/>
      <c r="Q31" s="32"/>
      <c r="R31" s="32"/>
      <c r="S31" s="32"/>
    </row>
    <row r="32" spans="1:19" ht="15" thickBot="1">
      <c r="A32" s="93" t="str">
        <f>'Eure Boxen'!A38</f>
        <v>Bio Gemüse-Frucht-Riegel mit Roter Bete und Pflaume | Rote Bete Fete | 45 g | Bio &amp; vegan</v>
      </c>
      <c r="B32" s="54">
        <f t="shared" si="0"/>
        <v>0</v>
      </c>
      <c r="C32" s="112">
        <f>'Eure Boxen'!C38*Kostenübersicht!B$13</f>
        <v>0</v>
      </c>
      <c r="D32" s="112">
        <f>'Eure Boxen'!D38*Kostenübersicht!$B$14</f>
        <v>0</v>
      </c>
      <c r="E32" s="112">
        <f>'Eure Boxen'!E38*Kostenübersicht!$B$15</f>
        <v>0</v>
      </c>
      <c r="F32" s="112">
        <f>'Eure Boxen'!F38*Kostenübersicht!$B$16</f>
        <v>0</v>
      </c>
      <c r="G32" s="112">
        <f>'Eure Boxen'!G38*Kostenübersicht!$B$17</f>
        <v>0</v>
      </c>
      <c r="H32" s="112">
        <f>'Eure Boxen'!H38*Kostenübersicht!$B$18</f>
        <v>0</v>
      </c>
      <c r="I32" s="32"/>
      <c r="J32" s="32"/>
      <c r="K32" s="32"/>
      <c r="L32" s="32"/>
      <c r="M32" s="32"/>
      <c r="N32" s="32"/>
      <c r="O32" s="32"/>
      <c r="P32" s="32"/>
      <c r="Q32" s="32"/>
      <c r="R32" s="32"/>
      <c r="S32" s="32"/>
    </row>
    <row r="33" spans="1:19">
      <c r="A33" s="55" t="str">
        <f>'Eure Boxen'!A39</f>
        <v>Hausgemachte Feinkost &amp; Snacks</v>
      </c>
      <c r="B33" s="66">
        <f t="shared" si="0"/>
        <v>0</v>
      </c>
      <c r="C33" s="112">
        <f>'Eure Boxen'!C39*Kostenübersicht!B$13</f>
        <v>0</v>
      </c>
      <c r="D33" s="112">
        <f>'Eure Boxen'!D39*Kostenübersicht!$B$14</f>
        <v>0</v>
      </c>
      <c r="E33" s="112">
        <f>'Eure Boxen'!E39*Kostenübersicht!$B$15</f>
        <v>0</v>
      </c>
      <c r="F33" s="112">
        <f>'Eure Boxen'!F39*Kostenübersicht!$B$16</f>
        <v>0</v>
      </c>
      <c r="G33" s="112">
        <f>'Eure Boxen'!G39*Kostenübersicht!$B$17</f>
        <v>0</v>
      </c>
      <c r="H33" s="112">
        <f>'Eure Boxen'!H39*Kostenübersicht!$B$18</f>
        <v>0</v>
      </c>
      <c r="I33" s="32"/>
      <c r="J33" s="32"/>
      <c r="K33" s="32"/>
      <c r="L33" s="32"/>
      <c r="M33" s="32"/>
      <c r="N33" s="32"/>
      <c r="O33" s="32"/>
      <c r="P33" s="32"/>
      <c r="Q33" s="32"/>
      <c r="R33" s="32"/>
      <c r="S33" s="32"/>
    </row>
    <row r="34" spans="1:19">
      <c r="A34" s="93" t="str">
        <f>'Eure Boxen'!A40</f>
        <v>Tortilla de Patatas mit Bio-Ei | 230 ml | vegetarisch</v>
      </c>
      <c r="B34" s="54">
        <f t="shared" si="0"/>
        <v>0</v>
      </c>
      <c r="C34" s="112">
        <f>'Eure Boxen'!C40*Kostenübersicht!B$13</f>
        <v>0</v>
      </c>
      <c r="D34" s="112">
        <f>'Eure Boxen'!D40*Kostenübersicht!$B$14</f>
        <v>0</v>
      </c>
      <c r="E34" s="112">
        <f>'Eure Boxen'!E40*Kostenübersicht!$B$15</f>
        <v>0</v>
      </c>
      <c r="F34" s="112">
        <f>'Eure Boxen'!F40*Kostenübersicht!$B$16</f>
        <v>0</v>
      </c>
      <c r="G34" s="112">
        <f>'Eure Boxen'!G40*Kostenübersicht!$B$17</f>
        <v>0</v>
      </c>
      <c r="H34" s="112">
        <f>'Eure Boxen'!H40*Kostenübersicht!$B$18</f>
        <v>0</v>
      </c>
      <c r="I34" s="32"/>
      <c r="J34" s="32"/>
      <c r="K34" s="32"/>
      <c r="L34" s="32"/>
      <c r="M34" s="32"/>
      <c r="N34" s="32"/>
      <c r="O34" s="32"/>
      <c r="P34" s="32"/>
      <c r="Q34" s="32"/>
      <c r="R34" s="32"/>
      <c r="S34" s="32"/>
    </row>
    <row r="35" spans="1:19">
      <c r="A35" s="93" t="str">
        <f>'Eure Boxen'!A41</f>
        <v>Orientalischer Kichererbsen-Frühstückssalat mit Zitrone | 230 ml | vegan</v>
      </c>
      <c r="B35" s="54">
        <f t="shared" si="0"/>
        <v>0</v>
      </c>
      <c r="C35" s="112">
        <f>'Eure Boxen'!C41*Kostenübersicht!B$13</f>
        <v>0</v>
      </c>
      <c r="D35" s="112">
        <f>'Eure Boxen'!D41*Kostenübersicht!$B$14</f>
        <v>0</v>
      </c>
      <c r="E35" s="112">
        <f>'Eure Boxen'!E41*Kostenübersicht!$B$15</f>
        <v>0</v>
      </c>
      <c r="F35" s="112">
        <f>'Eure Boxen'!F41*Kostenübersicht!$B$16</f>
        <v>0</v>
      </c>
      <c r="G35" s="112">
        <f>'Eure Boxen'!G41*Kostenübersicht!$B$17</f>
        <v>0</v>
      </c>
      <c r="H35" s="112">
        <f>'Eure Boxen'!H41*Kostenübersicht!$B$18</f>
        <v>0</v>
      </c>
      <c r="I35" s="32"/>
      <c r="J35" s="32"/>
      <c r="K35" s="32"/>
      <c r="L35" s="32"/>
      <c r="M35" s="32"/>
      <c r="N35" s="32"/>
      <c r="O35" s="32"/>
      <c r="P35" s="32"/>
      <c r="Q35" s="32"/>
      <c r="R35" s="32"/>
      <c r="S35" s="32"/>
    </row>
    <row r="36" spans="1:19">
      <c r="A36" s="133" t="str">
        <f>'Eure Boxen'!A42</f>
        <v>Paté vom Freiland-Truthahn - hausgemachter Aufstrich | 160 ml</v>
      </c>
      <c r="B36" s="54">
        <f t="shared" si="0"/>
        <v>0</v>
      </c>
      <c r="C36" s="112">
        <f>'Eure Boxen'!C42*Kostenübersicht!B$13</f>
        <v>0</v>
      </c>
      <c r="D36" s="112">
        <f>'Eure Boxen'!D42*Kostenübersicht!$B$14</f>
        <v>0</v>
      </c>
      <c r="E36" s="112">
        <f>'Eure Boxen'!E42*Kostenübersicht!$B$15</f>
        <v>0</v>
      </c>
      <c r="F36" s="112">
        <f>'Eure Boxen'!F42*Kostenübersicht!$B$16</f>
        <v>0</v>
      </c>
      <c r="G36" s="112">
        <f>'Eure Boxen'!G42*Kostenübersicht!$B$17</f>
        <v>0</v>
      </c>
      <c r="H36" s="112">
        <f>'Eure Boxen'!H42*Kostenübersicht!$B$18</f>
        <v>0</v>
      </c>
      <c r="I36" s="32"/>
      <c r="J36" s="32"/>
      <c r="K36" s="32"/>
      <c r="L36" s="32"/>
      <c r="M36" s="32"/>
      <c r="N36" s="32"/>
      <c r="O36" s="32"/>
      <c r="P36" s="32"/>
      <c r="Q36" s="32"/>
      <c r="R36" s="32"/>
      <c r="S36" s="32"/>
    </row>
    <row r="37" spans="1:19">
      <c r="A37" s="133" t="str">
        <f>'Eure Boxen'!A43</f>
        <v>Mandel-Quark-Brot mit Walnuss | 130 g | vegetarisch</v>
      </c>
      <c r="B37" s="54">
        <f t="shared" si="0"/>
        <v>0</v>
      </c>
      <c r="C37" s="112">
        <f>'Eure Boxen'!C43*Kostenübersicht!B$13</f>
        <v>0</v>
      </c>
      <c r="D37" s="112">
        <f>'Eure Boxen'!D43*Kostenübersicht!$B$14</f>
        <v>0</v>
      </c>
      <c r="E37" s="112">
        <f>'Eure Boxen'!E43*Kostenübersicht!$B$15</f>
        <v>0</v>
      </c>
      <c r="F37" s="112">
        <f>'Eure Boxen'!F43*Kostenübersicht!$B$16</f>
        <v>0</v>
      </c>
      <c r="G37" s="112">
        <f>'Eure Boxen'!G43*Kostenübersicht!$B$17</f>
        <v>0</v>
      </c>
      <c r="H37" s="112">
        <f>'Eure Boxen'!H43*Kostenübersicht!$B$18</f>
        <v>0</v>
      </c>
      <c r="I37" s="32"/>
      <c r="J37" s="32"/>
      <c r="K37" s="32"/>
      <c r="L37" s="32"/>
      <c r="M37" s="32"/>
      <c r="N37" s="32"/>
      <c r="O37" s="32"/>
      <c r="P37" s="32"/>
      <c r="Q37" s="32"/>
      <c r="R37" s="32"/>
      <c r="S37" s="32"/>
    </row>
    <row r="38" spans="1:19">
      <c r="A38" s="93" t="str">
        <f>'Eure Boxen'!A44</f>
        <v>Süßes Hefebrötchen | 100 g | vegetarisch</v>
      </c>
      <c r="B38" s="54">
        <f t="shared" si="0"/>
        <v>0</v>
      </c>
      <c r="C38" s="112">
        <f>'Eure Boxen'!C44*Kostenübersicht!B$13</f>
        <v>0</v>
      </c>
      <c r="D38" s="112">
        <f>'Eure Boxen'!D44*Kostenübersicht!$B$14</f>
        <v>0</v>
      </c>
      <c r="E38" s="112">
        <f>'Eure Boxen'!E44*Kostenübersicht!$B$15</f>
        <v>0</v>
      </c>
      <c r="F38" s="112">
        <f>'Eure Boxen'!F44*Kostenübersicht!$B$16</f>
        <v>0</v>
      </c>
      <c r="G38" s="112">
        <f>'Eure Boxen'!G44*Kostenübersicht!$B$17</f>
        <v>0</v>
      </c>
      <c r="H38" s="112">
        <f>'Eure Boxen'!H44*Kostenübersicht!$B$18</f>
        <v>0</v>
      </c>
      <c r="I38" s="32"/>
      <c r="J38" s="32"/>
      <c r="K38" s="32"/>
      <c r="L38" s="32"/>
      <c r="M38" s="32"/>
      <c r="N38" s="32"/>
      <c r="O38" s="32"/>
      <c r="P38" s="32"/>
      <c r="Q38" s="32"/>
      <c r="R38" s="32"/>
      <c r="S38" s="32"/>
    </row>
    <row r="39" spans="1:19">
      <c r="A39" s="93" t="str">
        <f>'Eure Boxen'!A45</f>
        <v>Holunderbeeren-Apfel-Gelee aus Bio-Früchten | 50 ml | vegan</v>
      </c>
      <c r="B39" s="54">
        <f t="shared" si="0"/>
        <v>0</v>
      </c>
      <c r="C39" s="112">
        <f>'Eure Boxen'!C45*Kostenübersicht!B$13</f>
        <v>0</v>
      </c>
      <c r="D39" s="112">
        <f>'Eure Boxen'!D45*Kostenübersicht!$B$14</f>
        <v>0</v>
      </c>
      <c r="E39" s="112">
        <f>'Eure Boxen'!E45*Kostenübersicht!$B$15</f>
        <v>0</v>
      </c>
      <c r="F39" s="112">
        <f>'Eure Boxen'!F45*Kostenübersicht!$B$16</f>
        <v>0</v>
      </c>
      <c r="G39" s="112">
        <f>'Eure Boxen'!G45*Kostenübersicht!$B$17</f>
        <v>0</v>
      </c>
      <c r="H39" s="112">
        <f>'Eure Boxen'!H45*Kostenübersicht!$B$18</f>
        <v>0</v>
      </c>
      <c r="I39" s="32"/>
      <c r="J39" s="32"/>
      <c r="K39" s="32"/>
      <c r="L39" s="32"/>
      <c r="M39" s="32"/>
      <c r="N39" s="32"/>
      <c r="O39" s="32"/>
      <c r="P39" s="32"/>
      <c r="Q39" s="32"/>
      <c r="R39" s="32"/>
      <c r="S39" s="32"/>
    </row>
    <row r="40" spans="1:19">
      <c r="A40" s="93" t="str">
        <f>'Eure Boxen'!A46</f>
        <v>Landbrot | 120 g | vegan</v>
      </c>
      <c r="B40" s="54">
        <f t="shared" si="0"/>
        <v>0</v>
      </c>
      <c r="C40" s="112">
        <f>'Eure Boxen'!C46*Kostenübersicht!B$13</f>
        <v>0</v>
      </c>
      <c r="D40" s="112">
        <f>'Eure Boxen'!D46*Kostenübersicht!$B$14</f>
        <v>0</v>
      </c>
      <c r="E40" s="112">
        <f>'Eure Boxen'!E46*Kostenübersicht!$B$15</f>
        <v>0</v>
      </c>
      <c r="F40" s="112">
        <f>'Eure Boxen'!F46*Kostenübersicht!$B$16</f>
        <v>0</v>
      </c>
      <c r="G40" s="112">
        <f>'Eure Boxen'!G46*Kostenübersicht!$B$17</f>
        <v>0</v>
      </c>
      <c r="H40" s="112">
        <f>'Eure Boxen'!H46*Kostenübersicht!$B$18</f>
        <v>0</v>
      </c>
      <c r="I40" s="32"/>
      <c r="J40" s="32"/>
      <c r="K40" s="32"/>
      <c r="L40" s="32"/>
      <c r="M40" s="32"/>
      <c r="N40" s="32"/>
      <c r="O40" s="32"/>
      <c r="P40" s="32"/>
      <c r="Q40" s="32"/>
      <c r="R40" s="32"/>
      <c r="S40" s="32"/>
    </row>
    <row r="41" spans="1:19">
      <c r="A41" s="93" t="str">
        <f>'Eure Boxen'!A47</f>
        <v>Hausgemachte Crostini-Chips | 60 g | vegan</v>
      </c>
      <c r="B41" s="54">
        <f t="shared" si="0"/>
        <v>0</v>
      </c>
      <c r="C41" s="112">
        <f>'Eure Boxen'!C47*Kostenübersicht!B$13</f>
        <v>0</v>
      </c>
      <c r="D41" s="112">
        <f>'Eure Boxen'!D47*Kostenübersicht!$B$14</f>
        <v>0</v>
      </c>
      <c r="E41" s="112">
        <f>'Eure Boxen'!E47*Kostenübersicht!$B$15</f>
        <v>0</v>
      </c>
      <c r="F41" s="112">
        <f>'Eure Boxen'!F47*Kostenübersicht!$B$16</f>
        <v>0</v>
      </c>
      <c r="G41" s="112">
        <f>'Eure Boxen'!G47*Kostenübersicht!$B$17</f>
        <v>0</v>
      </c>
      <c r="H41" s="112">
        <f>'Eure Boxen'!H47*Kostenübersicht!$B$18</f>
        <v>0</v>
      </c>
      <c r="I41" s="32"/>
      <c r="J41" s="32"/>
      <c r="K41" s="32"/>
      <c r="L41" s="32"/>
      <c r="M41" s="32"/>
      <c r="N41" s="32"/>
      <c r="O41" s="32"/>
      <c r="P41" s="32"/>
      <c r="Q41" s="32"/>
      <c r="R41" s="32"/>
      <c r="S41" s="32"/>
    </row>
    <row r="42" spans="1:19" ht="28.8">
      <c r="A42" s="93" t="str">
        <f>'Eure Boxen'!A48</f>
        <v>Bio-Käse | ca. 100g | Bio &amp; vegetarisch
&gt; Hooidammer Ziege extra-alt | Niederlande | aus Ziegenkäse</v>
      </c>
      <c r="B42" s="54">
        <f t="shared" si="0"/>
        <v>0</v>
      </c>
      <c r="C42" s="112">
        <f>'Eure Boxen'!C48*Kostenübersicht!B$13</f>
        <v>0</v>
      </c>
      <c r="D42" s="112">
        <f>'Eure Boxen'!D48*Kostenübersicht!$B$14</f>
        <v>0</v>
      </c>
      <c r="E42" s="112">
        <f>'Eure Boxen'!E48*Kostenübersicht!$B$15</f>
        <v>0</v>
      </c>
      <c r="F42" s="112">
        <f>'Eure Boxen'!F48*Kostenübersicht!$B$16</f>
        <v>0</v>
      </c>
      <c r="G42" s="112">
        <f>'Eure Boxen'!G48*Kostenübersicht!$B$17</f>
        <v>0</v>
      </c>
      <c r="H42" s="112">
        <f>'Eure Boxen'!H48*Kostenübersicht!$B$18</f>
        <v>0</v>
      </c>
      <c r="I42" s="32"/>
      <c r="J42" s="32"/>
      <c r="K42" s="32"/>
      <c r="L42" s="32"/>
      <c r="M42" s="32"/>
      <c r="N42" s="32"/>
      <c r="O42" s="32"/>
      <c r="P42" s="32"/>
      <c r="Q42" s="32"/>
      <c r="R42" s="32"/>
      <c r="S42" s="32"/>
    </row>
    <row r="43" spans="1:19" ht="28.8">
      <c r="A43" s="93" t="str">
        <f>'Eure Boxen'!A49</f>
        <v>Bio-Käse | ca. 100g | Bio &amp; vegetarisch
&gt; Leuchtturmkäse | Dänemark | aus Kuhmilch</v>
      </c>
      <c r="B43" s="54">
        <f t="shared" si="0"/>
        <v>0</v>
      </c>
      <c r="C43" s="112">
        <f>'Eure Boxen'!C49*Kostenübersicht!B$13</f>
        <v>0</v>
      </c>
      <c r="D43" s="112">
        <f>'Eure Boxen'!D49*Kostenübersicht!$B$14</f>
        <v>0</v>
      </c>
      <c r="E43" s="112">
        <f>'Eure Boxen'!E49*Kostenübersicht!$B$15</f>
        <v>0</v>
      </c>
      <c r="F43" s="112">
        <f>'Eure Boxen'!F49*Kostenübersicht!$B$16</f>
        <v>0</v>
      </c>
      <c r="G43" s="112">
        <f>'Eure Boxen'!G49*Kostenübersicht!$B$17</f>
        <v>0</v>
      </c>
      <c r="H43" s="112">
        <f>'Eure Boxen'!H49*Kostenübersicht!$B$18</f>
        <v>0</v>
      </c>
      <c r="I43" s="32"/>
      <c r="J43" s="32"/>
      <c r="K43" s="32"/>
      <c r="L43" s="32"/>
      <c r="M43" s="32"/>
      <c r="N43" s="32"/>
      <c r="O43" s="32"/>
      <c r="P43" s="32"/>
      <c r="Q43" s="32"/>
      <c r="R43" s="32"/>
      <c r="S43" s="32"/>
    </row>
    <row r="44" spans="1:19">
      <c r="A44" s="93" t="str">
        <f>'Eure Boxen'!A50</f>
        <v>Pfefferbeisser vom hessischen Bio-Rind | Bio | ca. 100 g</v>
      </c>
      <c r="B44" s="54">
        <f t="shared" si="0"/>
        <v>0</v>
      </c>
      <c r="C44" s="112">
        <f>'Eure Boxen'!C50*Kostenübersicht!B$13</f>
        <v>0</v>
      </c>
      <c r="D44" s="112">
        <f>'Eure Boxen'!D50*Kostenübersicht!$B$14</f>
        <v>0</v>
      </c>
      <c r="E44" s="112">
        <f>'Eure Boxen'!E50*Kostenübersicht!$B$15</f>
        <v>0</v>
      </c>
      <c r="F44" s="112">
        <f>'Eure Boxen'!F50*Kostenübersicht!$B$16</f>
        <v>0</v>
      </c>
      <c r="G44" s="112">
        <f>'Eure Boxen'!G50*Kostenübersicht!$B$17</f>
        <v>0</v>
      </c>
      <c r="H44" s="112">
        <f>'Eure Boxen'!H50*Kostenübersicht!$B$18</f>
        <v>0</v>
      </c>
      <c r="I44" s="32"/>
      <c r="J44" s="32"/>
      <c r="K44" s="32"/>
      <c r="L44" s="32"/>
      <c r="M44" s="32"/>
      <c r="N44" s="32"/>
      <c r="O44" s="32"/>
      <c r="P44" s="32"/>
      <c r="Q44" s="32"/>
      <c r="R44" s="32"/>
      <c r="S44" s="32"/>
    </row>
    <row r="45" spans="1:19">
      <c r="A45" s="93" t="str">
        <f>'Eure Boxen'!A51</f>
        <v>Oliven-Tapenade mit Basilikum &amp; getrockneten Tomaten | 160 ml | vegan</v>
      </c>
      <c r="B45" s="54">
        <f t="shared" si="0"/>
        <v>0</v>
      </c>
      <c r="C45" s="112">
        <f>'Eure Boxen'!C51*Kostenübersicht!B$13</f>
        <v>0</v>
      </c>
      <c r="D45" s="112">
        <f>'Eure Boxen'!D51*Kostenübersicht!$B$14</f>
        <v>0</v>
      </c>
      <c r="E45" s="112">
        <f>'Eure Boxen'!E51*Kostenübersicht!$B$15</f>
        <v>0</v>
      </c>
      <c r="F45" s="112">
        <f>'Eure Boxen'!F51*Kostenübersicht!$B$16</f>
        <v>0</v>
      </c>
      <c r="G45" s="112">
        <f>'Eure Boxen'!G51*Kostenübersicht!$B$17</f>
        <v>0</v>
      </c>
      <c r="H45" s="112">
        <f>'Eure Boxen'!H51*Kostenübersicht!$B$18</f>
        <v>0</v>
      </c>
      <c r="I45" s="32"/>
      <c r="J45" s="32"/>
      <c r="K45" s="32"/>
      <c r="L45" s="32"/>
      <c r="M45" s="32"/>
      <c r="N45" s="32"/>
      <c r="O45" s="32"/>
      <c r="P45" s="32"/>
      <c r="Q45" s="32"/>
      <c r="R45" s="32"/>
      <c r="S45" s="32"/>
    </row>
    <row r="46" spans="1:19">
      <c r="A46" s="93" t="str">
        <f>'Eure Boxen'!A52</f>
        <v>Kräuter-Pesto Classico | 160 ml | vegetarisch</v>
      </c>
      <c r="B46" s="54">
        <f t="shared" si="0"/>
        <v>0</v>
      </c>
      <c r="C46" s="112">
        <f>'Eure Boxen'!C52*Kostenübersicht!B$13</f>
        <v>0</v>
      </c>
      <c r="D46" s="112">
        <f>'Eure Boxen'!D52*Kostenübersicht!$B$14</f>
        <v>0</v>
      </c>
      <c r="E46" s="112">
        <f>'Eure Boxen'!E52*Kostenübersicht!$B$15</f>
        <v>0</v>
      </c>
      <c r="F46" s="112">
        <f>'Eure Boxen'!F52*Kostenübersicht!$B$16</f>
        <v>0</v>
      </c>
      <c r="G46" s="112">
        <f>'Eure Boxen'!G52*Kostenübersicht!$B$17</f>
        <v>0</v>
      </c>
      <c r="H46" s="112">
        <f>'Eure Boxen'!H52*Kostenübersicht!$B$18</f>
        <v>0</v>
      </c>
      <c r="I46" s="32"/>
      <c r="J46" s="32"/>
      <c r="K46" s="32"/>
      <c r="L46" s="32"/>
      <c r="M46" s="32"/>
      <c r="N46" s="32"/>
      <c r="O46" s="32"/>
      <c r="P46" s="32"/>
      <c r="Q46" s="32"/>
      <c r="R46" s="32"/>
      <c r="S46" s="32"/>
    </row>
    <row r="47" spans="1:19">
      <c r="A47" s="134" t="str">
        <f>'Eure Boxen'!A53</f>
        <v>Pikantes Zwiebel-Chutney | 160 ml | vegan</v>
      </c>
      <c r="B47" s="54">
        <f t="shared" si="0"/>
        <v>0</v>
      </c>
      <c r="C47" s="112">
        <f>'Eure Boxen'!C53*Kostenübersicht!B$13</f>
        <v>0</v>
      </c>
      <c r="D47" s="112">
        <f>'Eure Boxen'!D53*Kostenübersicht!$B$14</f>
        <v>0</v>
      </c>
      <c r="E47" s="112">
        <f>'Eure Boxen'!E53*Kostenübersicht!$B$15</f>
        <v>0</v>
      </c>
      <c r="F47" s="112">
        <f>'Eure Boxen'!F53*Kostenübersicht!$B$16</f>
        <v>0</v>
      </c>
      <c r="G47" s="112">
        <f>'Eure Boxen'!G53*Kostenübersicht!$B$17</f>
        <v>0</v>
      </c>
      <c r="H47" s="112">
        <f>'Eure Boxen'!H53*Kostenübersicht!$B$18</f>
        <v>0</v>
      </c>
      <c r="I47" s="32"/>
      <c r="J47" s="32"/>
      <c r="K47" s="32"/>
      <c r="L47" s="32"/>
      <c r="M47" s="32"/>
      <c r="N47" s="32"/>
      <c r="O47" s="32"/>
      <c r="P47" s="32"/>
      <c r="Q47" s="32"/>
      <c r="R47" s="32"/>
      <c r="S47" s="32"/>
    </row>
    <row r="48" spans="1:19" ht="28.8">
      <c r="A48" s="93" t="str">
        <f>'Eure Boxen'!A56</f>
        <v>Saisonales Antipasti-Gemüse | 290 g | Abtropfgewicht 130 g | vegan
&gt; Kürbis, Gelbe Beete, Sellerie, Oliven, Zwiebel</v>
      </c>
      <c r="B48" s="54">
        <f t="shared" si="0"/>
        <v>0</v>
      </c>
      <c r="C48" s="112">
        <f>'Eure Boxen'!C56*Kostenübersicht!B$13</f>
        <v>0</v>
      </c>
      <c r="D48" s="112">
        <f>'Eure Boxen'!D56*Kostenübersicht!$B$14</f>
        <v>0</v>
      </c>
      <c r="E48" s="112">
        <f>'Eure Boxen'!E56*Kostenübersicht!$B$15</f>
        <v>0</v>
      </c>
      <c r="F48" s="112">
        <f>'Eure Boxen'!F56*Kostenübersicht!$B$16</f>
        <v>0</v>
      </c>
      <c r="G48" s="112">
        <f>'Eure Boxen'!G56*Kostenübersicht!$B$17</f>
        <v>0</v>
      </c>
      <c r="H48" s="112">
        <f>'Eure Boxen'!H56*Kostenübersicht!$B$18</f>
        <v>0</v>
      </c>
      <c r="I48" s="32"/>
      <c r="J48" s="32"/>
      <c r="K48" s="32"/>
      <c r="L48" s="32"/>
      <c r="M48" s="32"/>
      <c r="N48" s="32"/>
      <c r="O48" s="32"/>
      <c r="P48" s="32"/>
      <c r="Q48" s="32"/>
      <c r="R48" s="32"/>
      <c r="S48" s="32"/>
    </row>
    <row r="49" spans="1:61" ht="15" thickBot="1">
      <c r="A49" s="58" t="str">
        <f>'Eure Boxen'!A57</f>
        <v>Alkoholfreie Getränke</v>
      </c>
      <c r="B49" s="66">
        <f t="shared" si="0"/>
        <v>0</v>
      </c>
      <c r="C49" s="112">
        <f>'Eure Boxen'!C57*Kostenübersicht!B$13</f>
        <v>0</v>
      </c>
      <c r="D49" s="112">
        <f>'Eure Boxen'!D57*Kostenübersicht!$B$14</f>
        <v>0</v>
      </c>
      <c r="E49" s="112">
        <f>'Eure Boxen'!E57*Kostenübersicht!$B$15</f>
        <v>0</v>
      </c>
      <c r="F49" s="112">
        <f>'Eure Boxen'!F57*Kostenübersicht!$B$16</f>
        <v>0</v>
      </c>
      <c r="G49" s="112">
        <f>'Eure Boxen'!G57*Kostenübersicht!$B$17</f>
        <v>0</v>
      </c>
      <c r="H49" s="112">
        <f>'Eure Boxen'!H57*Kostenübersicht!$B$18</f>
        <v>0</v>
      </c>
      <c r="I49" s="32"/>
      <c r="J49" s="32"/>
      <c r="K49" s="32"/>
      <c r="L49" s="32"/>
      <c r="M49" s="32"/>
      <c r="N49" s="32"/>
      <c r="O49" s="32"/>
      <c r="P49" s="32"/>
      <c r="Q49" s="32"/>
      <c r="R49" s="32"/>
      <c r="S49" s="32"/>
    </row>
    <row r="50" spans="1:61" ht="57.6">
      <c r="A50" s="93" t="str">
        <f>'Eure Boxen'!A58</f>
        <v>Hausgemachter Hibiskus-Eistee | aus Bio-Blüten &amp; regionalen Säften | 350 ml | vegan
&gt; 1 x Eistee
&gt; 1 x Topping-Tütchen Eistee | Hibiskusblüte
&gt; 1 x Strohhalm</v>
      </c>
      <c r="B50" s="54">
        <f t="shared" si="0"/>
        <v>0</v>
      </c>
      <c r="C50" s="112">
        <f>'Eure Boxen'!C58*Kostenübersicht!B$13</f>
        <v>0</v>
      </c>
      <c r="D50" s="112">
        <f>'Eure Boxen'!D58*Kostenübersicht!$B$14</f>
        <v>0</v>
      </c>
      <c r="E50" s="112">
        <f>'Eure Boxen'!E58*Kostenübersicht!$B$15</f>
        <v>0</v>
      </c>
      <c r="F50" s="112">
        <f>'Eure Boxen'!F58*Kostenübersicht!$B$16</f>
        <v>0</v>
      </c>
      <c r="G50" s="112">
        <f>'Eure Boxen'!G58*Kostenübersicht!$B$17</f>
        <v>0</v>
      </c>
      <c r="H50" s="112">
        <f>'Eure Boxen'!H58*Kostenübersicht!$B$18</f>
        <v>0</v>
      </c>
      <c r="I50" s="32"/>
      <c r="J50" s="32"/>
      <c r="K50" s="129">
        <v>4</v>
      </c>
      <c r="L50" s="32"/>
      <c r="M50" s="32"/>
      <c r="N50" s="32"/>
      <c r="O50" s="32"/>
      <c r="P50" s="32"/>
      <c r="Q50" s="32"/>
      <c r="R50" s="32"/>
      <c r="S50" s="32"/>
    </row>
    <row r="51" spans="1:61" ht="57.6">
      <c r="A51" s="93" t="str">
        <f>'Eure Boxen'!A59</f>
        <v>Hausgemachter Bratapfel-Eistee | aus Bio-Gewürzen &amp; regionalen Säften | 350 ml | Bio &amp; vegan
&gt; 1 x Eistee
&gt; 1 x Topping-Tütchen Eistee | getrocknete Orangenscheibe
&gt; 1 x Strohhalm</v>
      </c>
      <c r="B51" s="54">
        <f t="shared" si="0"/>
        <v>0</v>
      </c>
      <c r="C51" s="112">
        <f>'Eure Boxen'!C59*Kostenübersicht!B$13</f>
        <v>0</v>
      </c>
      <c r="D51" s="112">
        <f>'Eure Boxen'!D59*Kostenübersicht!$B$14</f>
        <v>0</v>
      </c>
      <c r="E51" s="112">
        <f>'Eure Boxen'!E59*Kostenübersicht!$B$15</f>
        <v>0</v>
      </c>
      <c r="F51" s="112">
        <f>'Eure Boxen'!F59*Kostenübersicht!$B$16</f>
        <v>0</v>
      </c>
      <c r="G51" s="112">
        <f>'Eure Boxen'!G59*Kostenübersicht!$B$17</f>
        <v>0</v>
      </c>
      <c r="H51" s="112">
        <f>'Eure Boxen'!H59*Kostenübersicht!$B$18</f>
        <v>0</v>
      </c>
      <c r="I51" s="32"/>
      <c r="J51" s="32"/>
      <c r="K51" s="129">
        <v>4</v>
      </c>
      <c r="L51" s="32"/>
      <c r="M51" s="32"/>
      <c r="N51" s="32"/>
      <c r="O51" s="32"/>
      <c r="P51" s="32"/>
      <c r="Q51" s="32"/>
      <c r="R51" s="32"/>
      <c r="S51" s="32"/>
    </row>
    <row r="52" spans="1:61" ht="43.8" thickBot="1">
      <c r="A52" s="93" t="str">
        <f>'Eure Boxen'!A60</f>
        <v>Smoothie | Maronen-Waldbeeren | 160 ml | vegan
&gt; 1 x Smoothie
&gt; 1 x Strohhalm</v>
      </c>
      <c r="B52" s="75">
        <f t="shared" si="0"/>
        <v>0</v>
      </c>
      <c r="C52" s="112">
        <f>'Eure Boxen'!C60*Kostenübersicht!B$13</f>
        <v>0</v>
      </c>
      <c r="D52" s="112">
        <f>'Eure Boxen'!D60*Kostenübersicht!$B$14</f>
        <v>0</v>
      </c>
      <c r="E52" s="112">
        <f>'Eure Boxen'!E60*Kostenübersicht!$B$15</f>
        <v>0</v>
      </c>
      <c r="F52" s="112">
        <f>'Eure Boxen'!F60*Kostenübersicht!$B$16</f>
        <v>0</v>
      </c>
      <c r="G52" s="112">
        <f>'Eure Boxen'!G60*Kostenübersicht!$B$17</f>
        <v>0</v>
      </c>
      <c r="H52" s="112">
        <f>'Eure Boxen'!H60*Kostenübersicht!$B$18</f>
        <v>0</v>
      </c>
      <c r="I52" s="32"/>
      <c r="J52" s="32"/>
      <c r="K52" s="129">
        <v>4</v>
      </c>
      <c r="L52" s="32"/>
      <c r="M52" s="32"/>
      <c r="N52" s="32"/>
      <c r="O52" s="32"/>
      <c r="P52" s="32"/>
      <c r="Q52" s="32"/>
      <c r="R52" s="32"/>
      <c r="S52" s="32"/>
    </row>
    <row r="53" spans="1:61" ht="15" thickBot="1">
      <c r="A53" s="10" t="str">
        <f>'Eure Boxen'!A61</f>
        <v>Kaffee &amp; Tee</v>
      </c>
      <c r="B53" s="66">
        <f t="shared" si="0"/>
        <v>0</v>
      </c>
      <c r="C53" s="112">
        <f>'Eure Boxen'!C61*Kostenübersicht!B$13</f>
        <v>0</v>
      </c>
      <c r="D53" s="112">
        <f>'Eure Boxen'!D61*Kostenübersicht!$B$14</f>
        <v>0</v>
      </c>
      <c r="E53" s="112">
        <f>'Eure Boxen'!E61*Kostenübersicht!$B$15</f>
        <v>0</v>
      </c>
      <c r="F53" s="112">
        <f>'Eure Boxen'!F61*Kostenübersicht!$B$16</f>
        <v>0</v>
      </c>
      <c r="G53" s="112">
        <f>'Eure Boxen'!G61*Kostenübersicht!$B$17</f>
        <v>0</v>
      </c>
      <c r="H53" s="112">
        <f>'Eure Boxen'!H61*Kostenübersicht!$B$18</f>
        <v>0</v>
      </c>
      <c r="I53" s="32"/>
      <c r="J53" s="32"/>
      <c r="K53" s="130"/>
      <c r="L53" s="32"/>
      <c r="M53" s="32"/>
      <c r="N53" s="32"/>
      <c r="O53" s="32"/>
      <c r="P53" s="32"/>
      <c r="Q53" s="32"/>
      <c r="R53" s="32"/>
      <c r="S53" s="32"/>
    </row>
    <row r="54" spans="1:61" ht="57.6">
      <c r="A54" s="93" t="str">
        <f>'Eure Boxen'!A62</f>
        <v>Zweierlei Bio-Tee &amp; brauner Rohrzucker | im Seidenbeutel | Bio
&gt; 1 x Weißer Tee - Pai Mu Tan | 1st Flush
&gt; 1 x Rooibos Cacao Chai
&gt; 2 x Brauner Mascobado Rohrzucker  | Bio &amp; fairtrade</v>
      </c>
      <c r="B54" s="54">
        <f t="shared" si="0"/>
        <v>0</v>
      </c>
      <c r="C54" s="112">
        <f>'Eure Boxen'!C62*Kostenübersicht!B$13</f>
        <v>0</v>
      </c>
      <c r="D54" s="112">
        <f>'Eure Boxen'!D62*Kostenübersicht!$B$14</f>
        <v>0</v>
      </c>
      <c r="E54" s="112">
        <f>'Eure Boxen'!E62*Kostenübersicht!$B$15</f>
        <v>0</v>
      </c>
      <c r="F54" s="112">
        <f>'Eure Boxen'!F62*Kostenübersicht!$B$16</f>
        <v>0</v>
      </c>
      <c r="G54" s="112">
        <f>'Eure Boxen'!G62*Kostenübersicht!$B$17</f>
        <v>0</v>
      </c>
      <c r="H54" s="112">
        <f>'Eure Boxen'!H62*Kostenübersicht!$B$18</f>
        <v>0</v>
      </c>
      <c r="I54" s="32"/>
      <c r="J54" s="32"/>
      <c r="K54" s="129">
        <v>4.5999999999999996</v>
      </c>
      <c r="L54" s="32"/>
      <c r="M54" s="32"/>
      <c r="N54" s="32"/>
      <c r="O54" s="32"/>
      <c r="P54" s="32"/>
      <c r="Q54" s="32"/>
      <c r="R54" s="32"/>
      <c r="S54" s="32"/>
    </row>
    <row r="55" spans="1:61" ht="43.8" thickBot="1">
      <c r="A55" s="93" t="str">
        <f>'Eure Boxen'!A63</f>
        <v>Zwei Kaffee &amp; brauner Rohrzucker | Bio
&gt; 2 x Drip Coffee Bag - Nicaragua | Bio | 100% Arabica
&gt; 2 x Brauner Bio Mascobado Rohrzucker | Bio &amp; fairtrade</v>
      </c>
      <c r="B55" s="75">
        <f t="shared" si="0"/>
        <v>0</v>
      </c>
      <c r="C55" s="112">
        <f>'Eure Boxen'!C63*Kostenübersicht!B$13</f>
        <v>0</v>
      </c>
      <c r="D55" s="112">
        <f>'Eure Boxen'!D63*Kostenübersicht!$B$14</f>
        <v>0</v>
      </c>
      <c r="E55" s="112">
        <f>'Eure Boxen'!E63*Kostenübersicht!$B$15</f>
        <v>0</v>
      </c>
      <c r="F55" s="112">
        <f>'Eure Boxen'!F63*Kostenübersicht!$B$16</f>
        <v>0</v>
      </c>
      <c r="G55" s="112">
        <f>'Eure Boxen'!G63*Kostenübersicht!$B$17</f>
        <v>0</v>
      </c>
      <c r="H55" s="112">
        <f>'Eure Boxen'!H63*Kostenübersicht!$B$18</f>
        <v>0</v>
      </c>
      <c r="I55" s="32"/>
      <c r="J55" s="32"/>
      <c r="K55" s="129">
        <v>4.5999999999999996</v>
      </c>
      <c r="L55" s="32"/>
      <c r="M55" s="32"/>
      <c r="N55" s="32"/>
      <c r="O55" s="32"/>
      <c r="P55" s="32"/>
      <c r="Q55" s="32"/>
      <c r="R55" s="32"/>
      <c r="S55" s="32"/>
    </row>
    <row r="56" spans="1:61">
      <c r="A56" s="135" t="str">
        <f>'Eure Boxen'!A64</f>
        <v>Cocktails &amp; Londrinks &amp; Glühwein &amp; Wein &amp; Sekt</v>
      </c>
      <c r="B56" s="66">
        <f t="shared" si="0"/>
        <v>0</v>
      </c>
      <c r="C56" s="112">
        <f>'Eure Boxen'!C64*Kostenübersicht!B$13</f>
        <v>0</v>
      </c>
      <c r="D56" s="112">
        <f>'Eure Boxen'!D64*Kostenübersicht!$B$14</f>
        <v>0</v>
      </c>
      <c r="E56" s="112">
        <f>'Eure Boxen'!E64*Kostenübersicht!$B$15</f>
        <v>0</v>
      </c>
      <c r="F56" s="112">
        <f>'Eure Boxen'!F64*Kostenübersicht!$B$16</f>
        <v>0</v>
      </c>
      <c r="G56" s="112">
        <f>'Eure Boxen'!G64*Kostenübersicht!$B$17</f>
        <v>0</v>
      </c>
      <c r="H56" s="112">
        <f>'Eure Boxen'!H64*Kostenübersicht!$B$18</f>
        <v>0</v>
      </c>
      <c r="I56" s="32"/>
      <c r="J56" s="32"/>
      <c r="K56" s="131"/>
      <c r="L56" s="32"/>
      <c r="M56" s="32"/>
      <c r="N56" s="32"/>
      <c r="O56" s="32"/>
      <c r="P56" s="32"/>
      <c r="Q56" s="32"/>
      <c r="R56" s="32"/>
      <c r="S56" s="32"/>
    </row>
    <row r="57" spans="1:61" ht="86.4">
      <c r="A57" s="136" t="str">
        <f>'Eure Boxen'!A65</f>
        <v>Gin Tonic | 2 Drinks
&gt; 1 x Bobbys Gin | 42% Vol | 10 cl
&gt; 1 x Tonic | Aqua Monaco - vegan &amp; CO2 neutral
&gt; 1 x Dr. Polidori
&gt; 1 x Topping-Tütchen Drink | Hibiskusblüte &amp; kandierte Limettenscheibe
&gt; 2 x Strohhalm</v>
      </c>
      <c r="B57" s="54">
        <f t="shared" si="0"/>
        <v>0</v>
      </c>
      <c r="C57" s="112">
        <f>'Eure Boxen'!C65*Kostenübersicht!B$13</f>
        <v>0</v>
      </c>
      <c r="D57" s="112">
        <f>'Eure Boxen'!D65*Kostenübersicht!$B$14</f>
        <v>0</v>
      </c>
      <c r="E57" s="112">
        <f>'Eure Boxen'!E65*Kostenübersicht!$B$15</f>
        <v>0</v>
      </c>
      <c r="F57" s="112">
        <f>'Eure Boxen'!F65*Kostenübersicht!$B$16</f>
        <v>0</v>
      </c>
      <c r="G57" s="112">
        <f>'Eure Boxen'!G65*Kostenübersicht!$B$17</f>
        <v>0</v>
      </c>
      <c r="H57" s="112">
        <f>'Eure Boxen'!H65*Kostenübersicht!$B$18</f>
        <v>0</v>
      </c>
      <c r="I57" s="32"/>
      <c r="J57" s="32"/>
      <c r="K57" s="129">
        <v>16.5</v>
      </c>
      <c r="L57" s="32"/>
      <c r="M57" s="32"/>
      <c r="N57" s="32"/>
      <c r="O57" s="32"/>
      <c r="P57" s="32"/>
      <c r="Q57" s="32"/>
      <c r="R57" s="32"/>
      <c r="S57" s="32"/>
    </row>
    <row r="58" spans="1:61" ht="86.4">
      <c r="A58" s="132" t="str">
        <f>'Eure Boxen'!A66</f>
        <v>Cocktail | Williams Winter - Birne &amp; feiner Ceylon Zimt | 350 ml
Topping | Zimtstange &amp; kandierte Limetten-Scheibe
&gt; 1 x Cocktail-Premix
&gt; 1 x Tonic | Dr. Polidori | Cucumber Tonic
&gt; 1 x Topping-Tütchen Drink | getrocknete Orangenscheiben
&gt; 1 x Strohhalm</v>
      </c>
      <c r="B58" s="54">
        <f t="shared" si="0"/>
        <v>0</v>
      </c>
      <c r="C58" s="112">
        <f>'Eure Boxen'!C66*Kostenübersicht!B$13</f>
        <v>0</v>
      </c>
      <c r="D58" s="112">
        <f>'Eure Boxen'!D66*Kostenübersicht!$B$14</f>
        <v>0</v>
      </c>
      <c r="E58" s="112">
        <f>'Eure Boxen'!E66*Kostenübersicht!$B$15</f>
        <v>0</v>
      </c>
      <c r="F58" s="112">
        <f>'Eure Boxen'!F66*Kostenübersicht!$B$16</f>
        <v>0</v>
      </c>
      <c r="G58" s="112">
        <f>'Eure Boxen'!G66*Kostenübersicht!$B$17</f>
        <v>0</v>
      </c>
      <c r="H58" s="112">
        <f>'Eure Boxen'!H66*Kostenübersicht!$B$18</f>
        <v>0</v>
      </c>
      <c r="I58" s="32"/>
      <c r="J58" s="32"/>
      <c r="K58" s="129">
        <v>9</v>
      </c>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row>
    <row r="59" spans="1:61" ht="72">
      <c r="A59" s="93" t="str">
        <f>'Eure Boxen'!A67</f>
        <v>Alkoholfreier Cocktail | Williams Winter - Birne &amp; feiner Ceylon Zimt | 350 ml
&gt; 1 x Cocktail-Premix
&gt; 1 x Tonic | Dr. Polidori | Cucumber Tonic
&gt; 1 x Topping-Tütchen Drink | getrocknete Orangenscheiben
&gt; 1 x Strohhalm</v>
      </c>
      <c r="B59" s="62">
        <f t="shared" si="0"/>
        <v>0</v>
      </c>
      <c r="C59" s="112">
        <f>'Eure Boxen'!C67*Kostenübersicht!B$13</f>
        <v>0</v>
      </c>
      <c r="D59" s="112">
        <f>'Eure Boxen'!D67*Kostenübersicht!$B$14</f>
        <v>0</v>
      </c>
      <c r="E59" s="112">
        <f>'Eure Boxen'!E67*Kostenübersicht!$B$15</f>
        <v>0</v>
      </c>
      <c r="F59" s="112">
        <f>'Eure Boxen'!F67*Kostenübersicht!$B$16</f>
        <v>0</v>
      </c>
      <c r="G59" s="112">
        <f>'Eure Boxen'!G67*Kostenübersicht!$B$17</f>
        <v>0</v>
      </c>
      <c r="H59" s="112">
        <f>'Eure Boxen'!H67*Kostenübersicht!$B$18</f>
        <v>0</v>
      </c>
      <c r="I59" s="32"/>
      <c r="J59" s="32"/>
      <c r="K59" s="129">
        <v>9.8000000000000007</v>
      </c>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row>
    <row r="60" spans="1:61">
      <c r="A60" s="93" t="str">
        <f>'Eure Boxen'!A68</f>
        <v>Hausgemachter Glühwein | 350 ml</v>
      </c>
      <c r="B60" s="54">
        <f t="shared" si="0"/>
        <v>0</v>
      </c>
      <c r="C60" s="112">
        <f>'Eure Boxen'!C68*Kostenübersicht!B$13</f>
        <v>0</v>
      </c>
      <c r="D60" s="112">
        <f>'Eure Boxen'!D68*Kostenübersicht!$B$14</f>
        <v>0</v>
      </c>
      <c r="E60" s="112">
        <f>'Eure Boxen'!E68*Kostenübersicht!$B$15</f>
        <v>0</v>
      </c>
      <c r="F60" s="112">
        <f>'Eure Boxen'!F68*Kostenübersicht!$B$16</f>
        <v>0</v>
      </c>
      <c r="G60" s="112">
        <f>'Eure Boxen'!G68*Kostenübersicht!$B$17</f>
        <v>0</v>
      </c>
      <c r="H60" s="112">
        <f>'Eure Boxen'!H68*Kostenübersicht!$B$18</f>
        <v>0</v>
      </c>
      <c r="I60" s="32"/>
      <c r="J60" s="32"/>
      <c r="K60" s="129">
        <v>9</v>
      </c>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row>
    <row r="61" spans="1:61">
      <c r="A61" s="93" t="str">
        <f>'Eure Boxen'!A69</f>
        <v>Hausgemachter Winterpuntsch Orange-Zimt | 350 ml | alkoholfrei</v>
      </c>
      <c r="B61" s="143">
        <f t="shared" si="0"/>
        <v>0</v>
      </c>
      <c r="C61" s="112">
        <f>'Eure Boxen'!C69*Kostenübersicht!B$13</f>
        <v>0</v>
      </c>
      <c r="D61" s="112">
        <f>'Eure Boxen'!D69*Kostenübersicht!$B$14</f>
        <v>0</v>
      </c>
      <c r="E61" s="112">
        <f>'Eure Boxen'!E69*Kostenübersicht!$B$15</f>
        <v>0</v>
      </c>
      <c r="F61" s="112">
        <f>'Eure Boxen'!F69*Kostenübersicht!$B$16</f>
        <v>0</v>
      </c>
      <c r="G61" s="112">
        <f>'Eure Boxen'!G69*Kostenübersicht!$B$17</f>
        <v>0</v>
      </c>
      <c r="H61" s="112">
        <f>'Eure Boxen'!H69*Kostenübersicht!$B$18</f>
        <v>0</v>
      </c>
      <c r="I61" s="32"/>
      <c r="J61" s="32"/>
      <c r="K61" s="131"/>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row>
    <row r="62" spans="1:61">
      <c r="A62" s="93" t="str">
        <f>'Eure Boxen'!A70</f>
        <v>Bio-Piccolo | Rosato Prosecco frizzante | Rosé  | 0,2 l</v>
      </c>
      <c r="B62" s="54">
        <f t="shared" si="0"/>
        <v>0</v>
      </c>
      <c r="C62" s="112">
        <f>'Eure Boxen'!C70*Kostenübersicht!B$13</f>
        <v>0</v>
      </c>
      <c r="D62" s="112">
        <f>'Eure Boxen'!D70*Kostenübersicht!$B$14</f>
        <v>0</v>
      </c>
      <c r="E62" s="112">
        <f>'Eure Boxen'!E70*Kostenübersicht!$B$15</f>
        <v>0</v>
      </c>
      <c r="F62" s="112">
        <f>'Eure Boxen'!F70*Kostenübersicht!$B$16</f>
        <v>0</v>
      </c>
      <c r="G62" s="112">
        <f>'Eure Boxen'!G70*Kostenübersicht!$B$17</f>
        <v>0</v>
      </c>
      <c r="H62" s="112">
        <f>'Eure Boxen'!H70*Kostenübersicht!$B$18</f>
        <v>0</v>
      </c>
      <c r="I62" s="32"/>
      <c r="J62" s="32"/>
      <c r="K62" s="129"/>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row>
    <row r="63" spans="1:61">
      <c r="A63" s="93" t="str">
        <f>'Eure Boxen'!A71</f>
        <v>Secco | Sekthaus Krack | Deidesheim | Pfalz | 0,75 l</v>
      </c>
      <c r="B63" s="54">
        <f t="shared" si="0"/>
        <v>0</v>
      </c>
      <c r="C63" s="112">
        <f>'Eure Boxen'!C71*Kostenübersicht!B$13</f>
        <v>0</v>
      </c>
      <c r="D63" s="112">
        <f>'Eure Boxen'!D71*Kostenübersicht!$B$14</f>
        <v>0</v>
      </c>
      <c r="E63" s="112">
        <f>'Eure Boxen'!E71*Kostenübersicht!$B$15</f>
        <v>0</v>
      </c>
      <c r="F63" s="112">
        <f>'Eure Boxen'!F71*Kostenübersicht!$B$16</f>
        <v>0</v>
      </c>
      <c r="G63" s="112">
        <f>'Eure Boxen'!G71*Kostenübersicht!$B$17</f>
        <v>0</v>
      </c>
      <c r="H63" s="112">
        <f>'Eure Boxen'!H71*Kostenübersicht!$B$18</f>
        <v>0</v>
      </c>
      <c r="I63" s="32"/>
      <c r="J63" s="32"/>
      <c r="K63" s="129">
        <v>28.7</v>
      </c>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row>
    <row r="64" spans="1:61" ht="28.8">
      <c r="A64" s="93" t="str">
        <f>'Eure Boxen'!A72</f>
        <v>Rotwein | Weingut Philipp Kuhn | Incognito | Bio - Fair'n Green | Pfalz | 0,75 l | Bio &amp; vegan</v>
      </c>
      <c r="B64" s="54">
        <f t="shared" si="0"/>
        <v>0</v>
      </c>
      <c r="C64" s="112">
        <f>'Eure Boxen'!C72*Kostenübersicht!B$13</f>
        <v>0</v>
      </c>
      <c r="D64" s="112">
        <f>'Eure Boxen'!D72*Kostenübersicht!$B$14</f>
        <v>0</v>
      </c>
      <c r="E64" s="112">
        <f>'Eure Boxen'!E72*Kostenübersicht!$B$15</f>
        <v>0</v>
      </c>
      <c r="F64" s="112">
        <f>'Eure Boxen'!F72*Kostenübersicht!$B$16</f>
        <v>0</v>
      </c>
      <c r="G64" s="112">
        <f>'Eure Boxen'!G72*Kostenübersicht!$B$17</f>
        <v>0</v>
      </c>
      <c r="H64" s="112">
        <f>'Eure Boxen'!H72*Kostenübersicht!$B$18</f>
        <v>0</v>
      </c>
      <c r="I64" s="32"/>
      <c r="J64" s="32"/>
      <c r="K64" s="129">
        <v>11.5</v>
      </c>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row>
    <row r="65" spans="1:61">
      <c r="A65" s="93" t="str">
        <f>'Eure Boxen'!A73</f>
        <v>Weißwein | Weingut Bischel - VDP | Grauburgunder | Rheinhessen | 0,375 l | vegan</v>
      </c>
      <c r="B65" s="54">
        <f t="shared" si="0"/>
        <v>0</v>
      </c>
      <c r="C65" s="112">
        <f>'Eure Boxen'!C73*Kostenübersicht!B$13</f>
        <v>0</v>
      </c>
      <c r="D65" s="112">
        <f>'Eure Boxen'!D73*Kostenübersicht!$B$14</f>
        <v>0</v>
      </c>
      <c r="E65" s="112">
        <f>'Eure Boxen'!E73*Kostenübersicht!$B$15</f>
        <v>0</v>
      </c>
      <c r="F65" s="112">
        <f>'Eure Boxen'!F73*Kostenübersicht!$B$16</f>
        <v>0</v>
      </c>
      <c r="G65" s="112">
        <f>'Eure Boxen'!G73*Kostenübersicht!$B$17</f>
        <v>0</v>
      </c>
      <c r="H65" s="112">
        <f>'Eure Boxen'!H73*Kostenübersicht!$B$18</f>
        <v>0</v>
      </c>
      <c r="I65" s="32"/>
      <c r="J65" s="32"/>
      <c r="K65" s="129">
        <v>13.7</v>
      </c>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row>
    <row r="66" spans="1:61">
      <c r="A66" s="93" t="str">
        <f>'Eure Boxen'!A74</f>
        <v>Weißwein | Aura by Henrici | Weißer Burgunder | Rheinhessen | 0,75 l | vegan</v>
      </c>
      <c r="B66" s="54">
        <f t="shared" si="0"/>
        <v>0</v>
      </c>
      <c r="C66" s="112">
        <f>'Eure Boxen'!C74*Kostenübersicht!B$13</f>
        <v>0</v>
      </c>
      <c r="D66" s="112">
        <f>'Eure Boxen'!D74*Kostenübersicht!$B$14</f>
        <v>0</v>
      </c>
      <c r="E66" s="112">
        <f>'Eure Boxen'!E74*Kostenübersicht!$B$15</f>
        <v>0</v>
      </c>
      <c r="F66" s="112">
        <f>'Eure Boxen'!F74*Kostenübersicht!$B$16</f>
        <v>0</v>
      </c>
      <c r="G66" s="112">
        <f>'Eure Boxen'!G74*Kostenübersicht!$B$17</f>
        <v>0</v>
      </c>
      <c r="H66" s="112">
        <f>'Eure Boxen'!H74*Kostenübersicht!$B$18</f>
        <v>0</v>
      </c>
      <c r="I66" s="32"/>
      <c r="J66" s="32"/>
      <c r="K66" s="129">
        <v>13.7</v>
      </c>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row>
    <row r="67" spans="1:61">
      <c r="A67" s="93" t="str">
        <f>'Eure Boxen'!A75</f>
        <v>Weißwein | Weingut Philipp Kuhn - VDP | Blanc de Noir | Pfalz | 0,75 l</v>
      </c>
      <c r="B67" s="54">
        <f t="shared" si="0"/>
        <v>0</v>
      </c>
      <c r="C67" s="112">
        <f>'Eure Boxen'!C75*Kostenübersicht!B$13</f>
        <v>0</v>
      </c>
      <c r="D67" s="112">
        <f>'Eure Boxen'!D75*Kostenübersicht!$B$14</f>
        <v>0</v>
      </c>
      <c r="E67" s="112">
        <f>'Eure Boxen'!E75*Kostenübersicht!$B$15</f>
        <v>0</v>
      </c>
      <c r="F67" s="112">
        <f>'Eure Boxen'!F75*Kostenübersicht!$B$16</f>
        <v>0</v>
      </c>
      <c r="G67" s="112">
        <f>'Eure Boxen'!G75*Kostenübersicht!$B$17</f>
        <v>0</v>
      </c>
      <c r="H67" s="112">
        <f>'Eure Boxen'!H75*Kostenübersicht!$B$18</f>
        <v>0</v>
      </c>
      <c r="I67" s="32"/>
      <c r="J67" s="32"/>
      <c r="K67" s="129">
        <v>9.5</v>
      </c>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row>
    <row r="68" spans="1:61">
      <c r="A68" s="93" t="e">
        <f>'Eure Boxen'!#REF!</f>
        <v>#REF!</v>
      </c>
      <c r="B68" s="54" t="e">
        <f t="shared" ref="B68:B81" si="1">SUM(C68:H68)</f>
        <v>#REF!</v>
      </c>
      <c r="C68" s="112" t="e">
        <f>'Eure Boxen'!#REF!*Kostenübersicht!B$13</f>
        <v>#REF!</v>
      </c>
      <c r="D68" s="112" t="e">
        <f>'Eure Boxen'!#REF!*Kostenübersicht!$B$14</f>
        <v>#REF!</v>
      </c>
      <c r="E68" s="112" t="e">
        <f>'Eure Boxen'!#REF!*Kostenübersicht!$B$15</f>
        <v>#REF!</v>
      </c>
      <c r="F68" s="112" t="e">
        <f>'Eure Boxen'!#REF!*Kostenübersicht!$B$16</f>
        <v>#REF!</v>
      </c>
      <c r="G68" s="112" t="e">
        <f>'Eure Boxen'!#REF!*Kostenübersicht!$B$17</f>
        <v>#REF!</v>
      </c>
      <c r="H68" s="112" t="e">
        <f>'Eure Boxen'!#REF!*Kostenübersicht!$B$18</f>
        <v>#REF!</v>
      </c>
      <c r="I68" s="32"/>
      <c r="J68" s="32"/>
      <c r="K68" s="129">
        <v>13.7</v>
      </c>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row>
    <row r="69" spans="1:61" ht="15" thickBot="1">
      <c r="A69" s="93" t="e">
        <f>'Eure Boxen'!#REF!</f>
        <v>#REF!</v>
      </c>
      <c r="B69" s="54" t="e">
        <f t="shared" si="1"/>
        <v>#REF!</v>
      </c>
      <c r="C69" s="112" t="e">
        <f>'Eure Boxen'!#REF!*Kostenübersicht!B$13</f>
        <v>#REF!</v>
      </c>
      <c r="D69" s="112" t="e">
        <f>'Eure Boxen'!#REF!*Kostenübersicht!$B$14</f>
        <v>#REF!</v>
      </c>
      <c r="E69" s="112" t="e">
        <f>'Eure Boxen'!#REF!*Kostenübersicht!$B$15</f>
        <v>#REF!</v>
      </c>
      <c r="F69" s="112" t="e">
        <f>'Eure Boxen'!#REF!*Kostenübersicht!$B$16</f>
        <v>#REF!</v>
      </c>
      <c r="G69" s="112" t="e">
        <f>'Eure Boxen'!#REF!*Kostenübersicht!$B$17</f>
        <v>#REF!</v>
      </c>
      <c r="H69" s="112" t="e">
        <f>'Eure Boxen'!#REF!*Kostenübersicht!$B$18</f>
        <v>#REF!</v>
      </c>
      <c r="I69" s="32"/>
      <c r="J69" s="32"/>
      <c r="K69" s="129">
        <v>5</v>
      </c>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row>
    <row r="70" spans="1:61" ht="15" thickBot="1">
      <c r="A70" s="10" t="str">
        <f>'Eure Boxen'!A76</f>
        <v>Bier</v>
      </c>
      <c r="B70" s="66">
        <f t="shared" si="1"/>
        <v>0</v>
      </c>
      <c r="C70" s="112">
        <f>'Eure Boxen'!C76*Kostenübersicht!B$13</f>
        <v>0</v>
      </c>
      <c r="D70" s="112">
        <f>'Eure Boxen'!D76*Kostenübersicht!$B$14</f>
        <v>0</v>
      </c>
      <c r="E70" s="112">
        <f>'Eure Boxen'!E76*Kostenübersicht!$B$15</f>
        <v>0</v>
      </c>
      <c r="F70" s="112">
        <f>'Eure Boxen'!F76*Kostenübersicht!$B$16</f>
        <v>0</v>
      </c>
      <c r="G70" s="112">
        <f>'Eure Boxen'!G76*Kostenübersicht!$B$17</f>
        <v>0</v>
      </c>
      <c r="H70" s="112">
        <f>'Eure Boxen'!H76*Kostenübersicht!$B$18</f>
        <v>0</v>
      </c>
      <c r="I70" s="32"/>
      <c r="J70" s="32"/>
      <c r="K70" s="131"/>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row>
    <row r="71" spans="1:61" ht="28.8">
      <c r="A71" s="93" t="str">
        <f>'Eure Boxen'!A77</f>
        <v>Bosch Lager Hell | 2 x 0,33 l
&gt; 2 Flaschen</v>
      </c>
      <c r="B71" s="54">
        <f t="shared" si="1"/>
        <v>0</v>
      </c>
      <c r="C71" s="112">
        <f>'Eure Boxen'!C77*Kostenübersicht!B$13</f>
        <v>0</v>
      </c>
      <c r="D71" s="112">
        <f>'Eure Boxen'!D77*Kostenübersicht!$B$14</f>
        <v>0</v>
      </c>
      <c r="E71" s="112">
        <f>'Eure Boxen'!E77*Kostenübersicht!$B$15</f>
        <v>0</v>
      </c>
      <c r="F71" s="112">
        <f>'Eure Boxen'!F77*Kostenübersicht!$B$16</f>
        <v>0</v>
      </c>
      <c r="G71" s="112">
        <f>'Eure Boxen'!G77*Kostenübersicht!$B$17</f>
        <v>0</v>
      </c>
      <c r="H71" s="112">
        <f>'Eure Boxen'!H77*Kostenübersicht!$B$18</f>
        <v>0</v>
      </c>
      <c r="I71" s="32"/>
      <c r="J71" s="32"/>
      <c r="K71" s="129">
        <v>4.5</v>
      </c>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row>
    <row r="72" spans="1:61" ht="28.8">
      <c r="A72" s="93" t="str">
        <f>'Eure Boxen'!A78</f>
        <v>Bosch Pils | 2 x 0,33 l
&gt; 2 Flaschen</v>
      </c>
      <c r="B72" s="54">
        <f t="shared" si="1"/>
        <v>0</v>
      </c>
      <c r="C72" s="112">
        <f>'Eure Boxen'!C78*Kostenübersicht!B$13</f>
        <v>0</v>
      </c>
      <c r="D72" s="112">
        <f>'Eure Boxen'!D78*Kostenübersicht!$B$14</f>
        <v>0</v>
      </c>
      <c r="E72" s="112">
        <f>'Eure Boxen'!E78*Kostenübersicht!$B$15</f>
        <v>0</v>
      </c>
      <c r="F72" s="112">
        <f>'Eure Boxen'!F78*Kostenübersicht!$B$16</f>
        <v>0</v>
      </c>
      <c r="G72" s="112">
        <f>'Eure Boxen'!G78*Kostenübersicht!$B$17</f>
        <v>0</v>
      </c>
      <c r="H72" s="112">
        <f>'Eure Boxen'!H78*Kostenübersicht!$B$18</f>
        <v>0</v>
      </c>
      <c r="I72" s="32"/>
      <c r="J72" s="32"/>
      <c r="K72" s="129">
        <v>4.5</v>
      </c>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row>
    <row r="73" spans="1:61" ht="29.4" thickBot="1">
      <c r="A73" s="93" t="str">
        <f>'Eure Boxen'!A79</f>
        <v>Bosch Radler dunkel | 2 x 0,33 l
&gt; 2 Flaschen</v>
      </c>
      <c r="B73" s="54">
        <f t="shared" si="1"/>
        <v>0</v>
      </c>
      <c r="C73" s="112">
        <f>'Eure Boxen'!C79*Kostenübersicht!B$13</f>
        <v>0</v>
      </c>
      <c r="D73" s="112">
        <f>'Eure Boxen'!D79*Kostenübersicht!$B$14</f>
        <v>0</v>
      </c>
      <c r="E73" s="112">
        <f>'Eure Boxen'!E79*Kostenübersicht!$B$15</f>
        <v>0</v>
      </c>
      <c r="F73" s="112">
        <f>'Eure Boxen'!F79*Kostenübersicht!$B$16</f>
        <v>0</v>
      </c>
      <c r="G73" s="112">
        <f>'Eure Boxen'!G79*Kostenübersicht!$B$17</f>
        <v>0</v>
      </c>
      <c r="H73" s="112">
        <f>'Eure Boxen'!H79*Kostenübersicht!$B$18</f>
        <v>0</v>
      </c>
      <c r="I73" s="32"/>
      <c r="J73" s="32"/>
      <c r="K73" s="129">
        <v>4.5</v>
      </c>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row>
    <row r="74" spans="1:61" ht="15" thickBot="1">
      <c r="A74" s="10" t="str">
        <f>'Eure Boxen'!A80</f>
        <v>Digestif &amp; sonstige Getränke</v>
      </c>
      <c r="B74" s="66">
        <f t="shared" si="1"/>
        <v>0</v>
      </c>
      <c r="C74" s="112">
        <f>'Eure Boxen'!C80*Kostenübersicht!B$13</f>
        <v>0</v>
      </c>
      <c r="D74" s="112">
        <f>'Eure Boxen'!D80*Kostenübersicht!$B$14</f>
        <v>0</v>
      </c>
      <c r="E74" s="112">
        <f>'Eure Boxen'!E80*Kostenübersicht!$B$15</f>
        <v>0</v>
      </c>
      <c r="F74" s="112">
        <f>'Eure Boxen'!F80*Kostenübersicht!$B$16</f>
        <v>0</v>
      </c>
      <c r="G74" s="112">
        <f>'Eure Boxen'!G80*Kostenübersicht!$B$17</f>
        <v>0</v>
      </c>
      <c r="H74" s="112">
        <f>'Eure Boxen'!H80*Kostenübersicht!$B$18</f>
        <v>0</v>
      </c>
      <c r="I74" s="32"/>
      <c r="J74" s="32"/>
      <c r="K74" s="131"/>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row>
    <row r="75" spans="1:61" ht="28.8">
      <c r="A75" s="93" t="str">
        <f>'Eure Boxen'!A81</f>
        <v>Digestif | Grippeimpfung by DREIGANG | 4 cl | Bio
&gt; Orange-Ingwer | alkoholfrei</v>
      </c>
      <c r="B75" s="54">
        <f t="shared" si="1"/>
        <v>0</v>
      </c>
      <c r="C75" s="112">
        <f>'Eure Boxen'!C81*Kostenübersicht!B$13</f>
        <v>0</v>
      </c>
      <c r="D75" s="112">
        <f>'Eure Boxen'!D81*Kostenübersicht!$B$14</f>
        <v>0</v>
      </c>
      <c r="E75" s="112">
        <f>'Eure Boxen'!E81*Kostenübersicht!$B$15</f>
        <v>0</v>
      </c>
      <c r="F75" s="112">
        <f>'Eure Boxen'!F81*Kostenübersicht!$B$16</f>
        <v>0</v>
      </c>
      <c r="G75" s="112">
        <f>'Eure Boxen'!G81*Kostenübersicht!$B$17</f>
        <v>0</v>
      </c>
      <c r="H75" s="112">
        <f>'Eure Boxen'!H81*Kostenübersicht!$B$18</f>
        <v>0</v>
      </c>
      <c r="I75" s="32"/>
      <c r="J75" s="32"/>
      <c r="K75" s="129">
        <v>2.2000000000000002</v>
      </c>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row>
    <row r="76" spans="1:61" ht="28.8">
      <c r="A76" s="93" t="str">
        <f>'Eure Boxen'!A82</f>
        <v>Digestif | Grippeimpfung by DREIGANG | 4 cl | Bio
&gt; Rum-Ingwer-Limette</v>
      </c>
      <c r="B76" s="54">
        <f t="shared" si="1"/>
        <v>0</v>
      </c>
      <c r="C76" s="112">
        <f>'Eure Boxen'!C82*Kostenübersicht!B$13</f>
        <v>0</v>
      </c>
      <c r="D76" s="112">
        <f>'Eure Boxen'!D82*Kostenübersicht!$B$14</f>
        <v>0</v>
      </c>
      <c r="E76" s="112">
        <f>'Eure Boxen'!E82*Kostenübersicht!$B$15</f>
        <v>0</v>
      </c>
      <c r="F76" s="112">
        <f>'Eure Boxen'!F82*Kostenübersicht!$B$16</f>
        <v>0</v>
      </c>
      <c r="G76" s="112">
        <f>'Eure Boxen'!G82*Kostenübersicht!$B$17</f>
        <v>0</v>
      </c>
      <c r="H76" s="112">
        <f>'Eure Boxen'!H82*Kostenübersicht!$B$18</f>
        <v>0</v>
      </c>
      <c r="I76" s="32"/>
      <c r="J76" s="32"/>
      <c r="K76" s="129">
        <v>2.2000000000000002</v>
      </c>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row>
    <row r="77" spans="1:61" ht="28.8">
      <c r="A77" s="93" t="str">
        <f>'Eure Boxen'!A83</f>
        <v>Digestif | Grippeimpfung by DREIGANG | 4 cl | Bio
&gt; Tequila-Orange-Zimt</v>
      </c>
      <c r="B77" s="54">
        <f t="shared" si="1"/>
        <v>0</v>
      </c>
      <c r="C77" s="112">
        <f>'Eure Boxen'!C83*Kostenübersicht!B$13</f>
        <v>0</v>
      </c>
      <c r="D77" s="112">
        <f>'Eure Boxen'!D83*Kostenübersicht!$B$14</f>
        <v>0</v>
      </c>
      <c r="E77" s="112">
        <f>'Eure Boxen'!E83*Kostenübersicht!$B$15</f>
        <v>0</v>
      </c>
      <c r="F77" s="112">
        <f>'Eure Boxen'!F83*Kostenübersicht!$B$16</f>
        <v>0</v>
      </c>
      <c r="G77" s="112">
        <f>'Eure Boxen'!G83*Kostenübersicht!$B$17</f>
        <v>0</v>
      </c>
      <c r="H77" s="112">
        <f>'Eure Boxen'!H83*Kostenübersicht!$B$18</f>
        <v>0</v>
      </c>
      <c r="I77" s="32"/>
      <c r="J77" s="32"/>
      <c r="K77" s="129">
        <v>2.2000000000000002</v>
      </c>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row>
    <row r="78" spans="1:61" ht="28.8">
      <c r="A78" s="93" t="str">
        <f>'Eure Boxen'!A84</f>
        <v>Digestif | Grippeimpfung by DREIGANG | 4 cl | Bio
&gt; Gin-Ingwer-Limette</v>
      </c>
      <c r="B78" s="54">
        <f t="shared" si="1"/>
        <v>0</v>
      </c>
      <c r="C78" s="112">
        <f>'Eure Boxen'!C84*Kostenübersicht!B$13</f>
        <v>0</v>
      </c>
      <c r="D78" s="112">
        <f>'Eure Boxen'!D84*Kostenübersicht!$B$14</f>
        <v>0</v>
      </c>
      <c r="E78" s="112">
        <f>'Eure Boxen'!E84*Kostenübersicht!$B$15</f>
        <v>0</v>
      </c>
      <c r="F78" s="112">
        <f>'Eure Boxen'!F84*Kostenübersicht!$B$16</f>
        <v>0</v>
      </c>
      <c r="G78" s="112">
        <f>'Eure Boxen'!G84*Kostenübersicht!$B$17</f>
        <v>0</v>
      </c>
      <c r="H78" s="112">
        <f>'Eure Boxen'!H84*Kostenübersicht!$B$18</f>
        <v>0</v>
      </c>
      <c r="I78" s="32"/>
      <c r="J78" s="32"/>
      <c r="K78" s="129">
        <v>2.2000000000000002</v>
      </c>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row>
    <row r="79" spans="1:61">
      <c r="A79" s="93" t="str">
        <f>'Eure Boxen'!A85</f>
        <v>Le Tribute Olive Lemonade | 0,2 L</v>
      </c>
      <c r="B79" s="54">
        <f t="shared" si="1"/>
        <v>0</v>
      </c>
      <c r="C79" s="112">
        <f>'Eure Boxen'!C85*Kostenübersicht!B$13</f>
        <v>0</v>
      </c>
      <c r="D79" s="112">
        <f>'Eure Boxen'!D85*Kostenübersicht!$B$14</f>
        <v>0</v>
      </c>
      <c r="E79" s="112">
        <f>'Eure Boxen'!E85*Kostenübersicht!$B$15</f>
        <v>0</v>
      </c>
      <c r="F79" s="112">
        <f>'Eure Boxen'!F85*Kostenübersicht!$B$16</f>
        <v>0</v>
      </c>
      <c r="G79" s="112">
        <f>'Eure Boxen'!G85*Kostenübersicht!$B$17</f>
        <v>0</v>
      </c>
      <c r="H79" s="112">
        <f>'Eure Boxen'!H85*Kostenübersicht!$B$18</f>
        <v>0</v>
      </c>
      <c r="I79" s="32"/>
      <c r="J79" s="32"/>
      <c r="K79" s="129">
        <v>3.8</v>
      </c>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row>
    <row r="80" spans="1:61">
      <c r="A80" s="93" t="str">
        <f>'Eure Boxen'!A86</f>
        <v>Tonic | Dr. Polidori | Cucumber Tonic | 0,2 l</v>
      </c>
      <c r="B80" s="96">
        <f t="shared" si="1"/>
        <v>0</v>
      </c>
      <c r="C80" s="112">
        <f>'Eure Boxen'!C86*Kostenübersicht!B$13</f>
        <v>0</v>
      </c>
      <c r="D80" s="112">
        <f>'Eure Boxen'!D86*Kostenübersicht!$B$14</f>
        <v>0</v>
      </c>
      <c r="E80" s="112">
        <f>'Eure Boxen'!E86*Kostenübersicht!$B$15</f>
        <v>0</v>
      </c>
      <c r="F80" s="112">
        <f>'Eure Boxen'!F86*Kostenübersicht!$B$16</f>
        <v>0</v>
      </c>
      <c r="G80" s="112">
        <f>'Eure Boxen'!G86*Kostenübersicht!$B$17</f>
        <v>0</v>
      </c>
      <c r="H80" s="112">
        <f>'Eure Boxen'!H86*Kostenübersicht!$B$18</f>
        <v>0</v>
      </c>
      <c r="I80" s="32"/>
      <c r="J80" s="32"/>
      <c r="K80" s="129">
        <v>4</v>
      </c>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row>
    <row r="81" spans="1:61">
      <c r="A81" s="93" t="str">
        <f>'Eure Boxen'!A87</f>
        <v>Tonic | Aqua Monaco | vegan &amp; klimaneutral | 0,23 l</v>
      </c>
      <c r="B81" s="96">
        <f t="shared" si="1"/>
        <v>0</v>
      </c>
      <c r="C81" s="112">
        <f>'Eure Boxen'!C87*Kostenübersicht!B$13</f>
        <v>0</v>
      </c>
      <c r="D81" s="112">
        <f>'Eure Boxen'!D87*Kostenübersicht!$B$14</f>
        <v>0</v>
      </c>
      <c r="E81" s="112">
        <f>'Eure Boxen'!E87*Kostenübersicht!$B$15</f>
        <v>0</v>
      </c>
      <c r="F81" s="112">
        <f>'Eure Boxen'!F87*Kostenübersicht!$B$16</f>
        <v>0</v>
      </c>
      <c r="G81" s="112">
        <f>'Eure Boxen'!G87*Kostenübersicht!$B$17</f>
        <v>0</v>
      </c>
      <c r="H81" s="112">
        <f>'Eure Boxen'!H87*Kostenübersicht!$B$18</f>
        <v>0</v>
      </c>
      <c r="I81" s="127"/>
      <c r="J81" s="45"/>
      <c r="K81" s="45"/>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row>
    <row r="82" spans="1:61">
      <c r="A82" s="32"/>
      <c r="B82" s="52"/>
      <c r="C82" s="112"/>
      <c r="E82" s="114"/>
      <c r="F82" s="32"/>
      <c r="G82" s="127"/>
      <c r="H82" s="127"/>
      <c r="I82" s="127"/>
      <c r="J82" s="45"/>
      <c r="K82" s="45"/>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row>
    <row r="83" spans="1:61">
      <c r="A83" s="32"/>
      <c r="B83" s="52"/>
      <c r="C83" s="112"/>
      <c r="E83" s="114"/>
      <c r="F83" s="32"/>
      <c r="G83" s="127"/>
      <c r="H83" s="127"/>
      <c r="I83" s="127"/>
      <c r="J83" s="45"/>
      <c r="K83" s="45"/>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row>
    <row r="84" spans="1:61">
      <c r="A84" s="32"/>
      <c r="B84" s="52"/>
      <c r="C84" s="112"/>
      <c r="E84" s="114"/>
      <c r="F84" s="32"/>
      <c r="G84" s="127"/>
      <c r="H84" s="127"/>
      <c r="I84" s="127"/>
      <c r="J84" s="45"/>
      <c r="K84" s="45"/>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row>
    <row r="85" spans="1:61">
      <c r="A85" s="32"/>
      <c r="B85" s="52"/>
      <c r="C85" s="112"/>
      <c r="E85" s="114"/>
      <c r="F85" s="32"/>
      <c r="G85" s="127"/>
      <c r="H85" s="127"/>
      <c r="I85" s="127"/>
      <c r="J85" s="45"/>
      <c r="K85" s="45"/>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row>
    <row r="86" spans="1:61">
      <c r="A86" s="32"/>
      <c r="B86" s="52"/>
      <c r="C86" s="112"/>
      <c r="E86" s="114"/>
      <c r="F86" s="32"/>
      <c r="G86" s="127"/>
      <c r="H86" s="127"/>
      <c r="I86" s="127"/>
      <c r="J86" s="45"/>
      <c r="K86" s="45"/>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row>
    <row r="87" spans="1:61">
      <c r="A87" s="32"/>
      <c r="B87" s="52"/>
      <c r="C87" s="112"/>
      <c r="E87" s="114"/>
      <c r="F87" s="32"/>
      <c r="G87" s="127"/>
      <c r="H87" s="127"/>
      <c r="I87" s="127"/>
      <c r="J87" s="45"/>
      <c r="K87" s="45"/>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row>
    <row r="88" spans="1:61">
      <c r="A88" s="32"/>
      <c r="B88" s="52"/>
      <c r="C88" s="112"/>
      <c r="E88" s="114"/>
      <c r="F88" s="32"/>
      <c r="G88" s="127"/>
      <c r="H88" s="127"/>
      <c r="I88" s="127"/>
      <c r="J88" s="45"/>
      <c r="K88" s="45"/>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row>
    <row r="89" spans="1:61">
      <c r="A89" s="32"/>
      <c r="B89" s="52"/>
      <c r="C89" s="112"/>
      <c r="E89" s="114"/>
      <c r="F89" s="32"/>
      <c r="G89" s="127"/>
      <c r="H89" s="127"/>
      <c r="I89" s="127"/>
      <c r="J89" s="45"/>
      <c r="K89" s="45"/>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row>
    <row r="90" spans="1:61">
      <c r="A90" s="32"/>
      <c r="B90" s="52"/>
      <c r="C90" s="112"/>
      <c r="E90" s="114"/>
      <c r="F90" s="32"/>
      <c r="G90" s="127"/>
      <c r="H90" s="127"/>
      <c r="I90" s="127"/>
      <c r="J90" s="45"/>
      <c r="K90" s="45"/>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row>
    <row r="91" spans="1:61">
      <c r="A91" s="32"/>
      <c r="B91" s="52"/>
      <c r="C91" s="112"/>
      <c r="E91" s="114"/>
      <c r="F91" s="32"/>
      <c r="G91" s="127"/>
      <c r="H91" s="127"/>
      <c r="I91" s="127"/>
      <c r="J91" s="45"/>
      <c r="K91" s="45"/>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row>
    <row r="92" spans="1:61">
      <c r="A92" s="32"/>
      <c r="B92" s="52"/>
      <c r="C92" s="112"/>
      <c r="E92" s="114"/>
      <c r="F92" s="32"/>
      <c r="G92" s="127"/>
      <c r="H92" s="127"/>
      <c r="I92" s="127"/>
      <c r="J92" s="45"/>
      <c r="K92" s="45"/>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row>
    <row r="93" spans="1:61">
      <c r="A93" s="32"/>
      <c r="B93" s="52"/>
      <c r="C93" s="112"/>
      <c r="E93" s="114"/>
      <c r="F93" s="32"/>
      <c r="G93" s="127"/>
      <c r="H93" s="127"/>
      <c r="I93" s="127"/>
      <c r="J93" s="45"/>
      <c r="K93" s="45"/>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row>
    <row r="94" spans="1:61">
      <c r="A94" s="32"/>
      <c r="B94" s="52"/>
      <c r="C94" s="112"/>
      <c r="E94" s="114"/>
      <c r="F94" s="32"/>
      <c r="G94" s="127"/>
      <c r="H94" s="127"/>
      <c r="I94" s="127"/>
      <c r="J94" s="45"/>
      <c r="K94" s="45"/>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row>
    <row r="95" spans="1:61">
      <c r="A95" s="32"/>
      <c r="B95" s="52"/>
      <c r="C95" s="112"/>
      <c r="E95" s="114"/>
      <c r="F95" s="32"/>
      <c r="G95" s="127"/>
      <c r="H95" s="127"/>
      <c r="I95" s="127"/>
      <c r="J95" s="45"/>
      <c r="K95" s="45"/>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row>
    <row r="96" spans="1:61">
      <c r="A96" s="32"/>
      <c r="B96" s="52"/>
      <c r="C96" s="112"/>
      <c r="E96" s="114"/>
      <c r="F96" s="32"/>
      <c r="G96" s="127"/>
      <c r="H96" s="127"/>
      <c r="I96" s="127"/>
      <c r="J96" s="45"/>
      <c r="K96" s="45"/>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row>
    <row r="97" spans="1:61">
      <c r="A97" s="32"/>
      <c r="B97" s="52"/>
      <c r="C97" s="112"/>
      <c r="E97" s="114"/>
      <c r="F97" s="32"/>
      <c r="G97" s="127"/>
      <c r="H97" s="127"/>
      <c r="I97" s="127"/>
      <c r="J97" s="45"/>
      <c r="K97" s="45"/>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row>
    <row r="98" spans="1:61">
      <c r="A98" s="32"/>
      <c r="B98" s="52"/>
      <c r="C98" s="112"/>
      <c r="E98" s="114"/>
      <c r="F98" s="32"/>
      <c r="G98" s="127"/>
      <c r="H98" s="127"/>
      <c r="I98" s="127"/>
      <c r="J98" s="45"/>
      <c r="K98" s="45"/>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row>
    <row r="99" spans="1:61">
      <c r="A99" s="32"/>
      <c r="B99" s="52"/>
      <c r="C99" s="112"/>
      <c r="E99" s="114"/>
      <c r="F99" s="32"/>
      <c r="G99" s="127"/>
      <c r="H99" s="127"/>
      <c r="I99" s="127"/>
      <c r="J99" s="45"/>
      <c r="K99" s="45"/>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row>
    <row r="100" spans="1:61">
      <c r="A100" s="32"/>
      <c r="B100" s="52"/>
      <c r="C100" s="112"/>
      <c r="E100" s="114"/>
      <c r="F100" s="32"/>
      <c r="G100" s="127"/>
      <c r="H100" s="127"/>
      <c r="I100" s="127"/>
      <c r="J100" s="45"/>
      <c r="K100" s="45"/>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row>
    <row r="101" spans="1:61">
      <c r="A101" s="32"/>
      <c r="B101" s="52"/>
      <c r="C101" s="112"/>
      <c r="E101" s="114"/>
      <c r="F101" s="32"/>
      <c r="G101" s="127"/>
      <c r="H101" s="127"/>
      <c r="I101" s="127"/>
      <c r="J101" s="45"/>
      <c r="K101" s="45"/>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row>
    <row r="102" spans="1:61">
      <c r="A102" s="32"/>
      <c r="B102" s="52"/>
      <c r="C102" s="112"/>
      <c r="E102" s="114"/>
      <c r="F102" s="32"/>
      <c r="G102" s="127"/>
      <c r="H102" s="127"/>
      <c r="I102" s="127"/>
      <c r="J102" s="45"/>
      <c r="K102" s="45"/>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row>
    <row r="103" spans="1:61">
      <c r="A103" s="32"/>
      <c r="B103" s="52"/>
      <c r="C103" s="112"/>
      <c r="E103" s="114"/>
      <c r="F103" s="32"/>
      <c r="G103" s="127"/>
      <c r="H103" s="127"/>
      <c r="I103" s="127"/>
      <c r="J103" s="45"/>
      <c r="K103" s="45"/>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row>
    <row r="104" spans="1:61">
      <c r="A104" s="32"/>
      <c r="B104" s="52"/>
      <c r="C104" s="112"/>
      <c r="E104" s="114"/>
      <c r="F104" s="32"/>
      <c r="G104" s="127"/>
      <c r="H104" s="127"/>
      <c r="I104" s="127"/>
      <c r="J104" s="45"/>
      <c r="K104" s="45"/>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row>
    <row r="105" spans="1:61">
      <c r="A105" s="32"/>
      <c r="B105" s="52"/>
      <c r="C105" s="112"/>
      <c r="E105" s="114"/>
      <c r="F105" s="32"/>
      <c r="G105" s="127"/>
      <c r="H105" s="127"/>
      <c r="I105" s="127"/>
      <c r="J105" s="45"/>
      <c r="K105" s="45"/>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row>
    <row r="106" spans="1:61">
      <c r="A106" s="32"/>
      <c r="B106" s="52"/>
      <c r="C106" s="112"/>
      <c r="E106" s="114"/>
      <c r="F106" s="32"/>
      <c r="G106" s="127"/>
      <c r="H106" s="127"/>
      <c r="I106" s="127"/>
      <c r="J106" s="45"/>
      <c r="K106" s="45"/>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row>
    <row r="107" spans="1:61">
      <c r="A107" s="32"/>
      <c r="B107" s="52"/>
      <c r="C107" s="112"/>
      <c r="E107" s="114"/>
      <c r="F107" s="32"/>
      <c r="G107" s="127"/>
      <c r="H107" s="127"/>
      <c r="I107" s="127"/>
      <c r="J107" s="45"/>
      <c r="K107" s="45"/>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row>
    <row r="108" spans="1:61">
      <c r="A108" s="32"/>
      <c r="B108" s="52"/>
      <c r="C108" s="112"/>
      <c r="E108" s="114"/>
      <c r="F108" s="32"/>
      <c r="G108" s="127"/>
      <c r="H108" s="127"/>
      <c r="I108" s="127"/>
      <c r="J108" s="45"/>
      <c r="K108" s="45"/>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row>
    <row r="109" spans="1:61">
      <c r="A109" s="32"/>
      <c r="B109" s="52"/>
      <c r="C109" s="112"/>
      <c r="E109" s="114"/>
      <c r="F109" s="32"/>
      <c r="G109" s="127"/>
      <c r="H109" s="127"/>
      <c r="I109" s="127"/>
      <c r="J109" s="45"/>
      <c r="K109" s="45"/>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row>
    <row r="110" spans="1:61">
      <c r="A110" s="32"/>
      <c r="B110" s="52"/>
      <c r="C110" s="112"/>
      <c r="E110" s="114"/>
      <c r="F110" s="32"/>
      <c r="G110" s="127"/>
      <c r="H110" s="127"/>
      <c r="I110" s="127"/>
      <c r="J110" s="45"/>
      <c r="K110" s="45"/>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row>
    <row r="111" spans="1:61">
      <c r="A111" s="32"/>
      <c r="B111" s="52"/>
      <c r="C111" s="112"/>
      <c r="E111" s="114"/>
      <c r="F111" s="32"/>
      <c r="G111" s="127"/>
      <c r="H111" s="127"/>
      <c r="I111" s="127"/>
      <c r="J111" s="45"/>
      <c r="K111" s="45"/>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row>
    <row r="112" spans="1:61">
      <c r="A112" s="32"/>
      <c r="B112" s="52"/>
      <c r="C112" s="112"/>
      <c r="E112" s="114"/>
      <c r="F112" s="32"/>
      <c r="G112" s="127"/>
      <c r="H112" s="127"/>
      <c r="I112" s="127"/>
      <c r="J112" s="45"/>
      <c r="K112" s="45"/>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row>
    <row r="113" spans="1:61">
      <c r="A113" s="32"/>
      <c r="B113" s="52"/>
      <c r="C113" s="112"/>
      <c r="E113" s="114"/>
      <c r="F113" s="32"/>
      <c r="G113" s="127"/>
      <c r="H113" s="127"/>
      <c r="I113" s="127"/>
      <c r="J113" s="45"/>
      <c r="K113" s="45"/>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row>
    <row r="114" spans="1:61">
      <c r="A114" s="32"/>
      <c r="B114" s="52"/>
      <c r="C114" s="112"/>
      <c r="E114" s="114"/>
      <c r="F114" s="32"/>
      <c r="G114" s="127"/>
      <c r="H114" s="127"/>
      <c r="I114" s="127"/>
      <c r="J114" s="45"/>
      <c r="K114" s="45"/>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row>
    <row r="115" spans="1:61">
      <c r="A115" s="32"/>
      <c r="B115" s="52"/>
      <c r="C115" s="112"/>
      <c r="E115" s="114"/>
      <c r="F115" s="32"/>
      <c r="G115" s="127"/>
      <c r="H115" s="127"/>
      <c r="I115" s="127"/>
      <c r="J115" s="45"/>
      <c r="K115" s="45"/>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row>
    <row r="116" spans="1:61">
      <c r="A116" s="32"/>
      <c r="B116" s="52"/>
      <c r="C116" s="112"/>
      <c r="E116" s="114"/>
      <c r="F116" s="32"/>
      <c r="G116" s="127"/>
      <c r="H116" s="127"/>
      <c r="I116" s="127"/>
      <c r="J116" s="45"/>
      <c r="K116" s="45"/>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row>
    <row r="117" spans="1:61">
      <c r="A117" s="32"/>
      <c r="B117" s="52"/>
      <c r="C117" s="112"/>
      <c r="E117" s="114"/>
      <c r="F117" s="32"/>
      <c r="G117" s="127"/>
      <c r="H117" s="127"/>
      <c r="I117" s="127"/>
      <c r="J117" s="45"/>
      <c r="K117" s="45"/>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row>
    <row r="118" spans="1:61">
      <c r="A118" s="32"/>
      <c r="B118" s="52"/>
      <c r="C118" s="112"/>
      <c r="E118" s="114"/>
      <c r="F118" s="32"/>
      <c r="G118" s="127"/>
      <c r="H118" s="127"/>
      <c r="I118" s="127"/>
      <c r="J118" s="45"/>
      <c r="K118" s="45"/>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row>
    <row r="119" spans="1:61">
      <c r="A119" s="32"/>
      <c r="B119" s="52"/>
      <c r="C119" s="112"/>
      <c r="E119" s="114"/>
      <c r="F119" s="32"/>
      <c r="G119" s="127"/>
      <c r="H119" s="127"/>
      <c r="I119" s="127"/>
      <c r="J119" s="45"/>
      <c r="K119" s="45"/>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row>
    <row r="120" spans="1:61">
      <c r="A120" s="32"/>
      <c r="B120" s="52"/>
      <c r="C120" s="112"/>
      <c r="E120" s="114"/>
      <c r="F120" s="32"/>
      <c r="G120" s="127"/>
      <c r="H120" s="127"/>
      <c r="I120" s="127"/>
      <c r="J120" s="45"/>
      <c r="K120" s="45"/>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row>
    <row r="121" spans="1:61">
      <c r="A121" s="32"/>
      <c r="B121" s="52"/>
      <c r="C121" s="112"/>
      <c r="E121" s="114"/>
      <c r="F121" s="32"/>
      <c r="G121" s="127"/>
      <c r="H121" s="127"/>
      <c r="I121" s="127"/>
      <c r="J121" s="45"/>
      <c r="K121" s="45"/>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row>
    <row r="122" spans="1:61">
      <c r="A122" s="32"/>
      <c r="B122" s="52"/>
      <c r="C122" s="112"/>
      <c r="E122" s="114"/>
      <c r="F122" s="32"/>
      <c r="G122" s="127"/>
      <c r="H122" s="127"/>
      <c r="I122" s="127"/>
      <c r="J122" s="45"/>
      <c r="K122" s="45"/>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row>
    <row r="123" spans="1:61">
      <c r="A123" s="32"/>
      <c r="B123" s="52"/>
      <c r="C123" s="112"/>
      <c r="E123" s="114"/>
      <c r="F123" s="32"/>
      <c r="G123" s="127"/>
      <c r="H123" s="127"/>
      <c r="I123" s="127"/>
      <c r="J123" s="45"/>
      <c r="K123" s="45"/>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row>
    <row r="124" spans="1:61">
      <c r="A124" s="32"/>
      <c r="B124" s="52"/>
      <c r="C124" s="112"/>
      <c r="E124" s="114"/>
      <c r="F124" s="32"/>
      <c r="G124" s="127"/>
      <c r="H124" s="127"/>
      <c r="I124" s="127"/>
      <c r="J124" s="45"/>
      <c r="K124" s="45"/>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row>
    <row r="125" spans="1:61">
      <c r="A125" s="32"/>
      <c r="B125" s="52"/>
      <c r="C125" s="112"/>
      <c r="E125" s="114"/>
      <c r="F125" s="32"/>
      <c r="G125" s="127"/>
      <c r="H125" s="127"/>
      <c r="I125" s="127"/>
      <c r="J125" s="45"/>
      <c r="K125" s="45"/>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row>
    <row r="126" spans="1:61">
      <c r="A126" s="32"/>
      <c r="B126" s="52"/>
      <c r="C126" s="112"/>
      <c r="E126" s="114"/>
      <c r="F126" s="32"/>
      <c r="G126" s="127"/>
      <c r="H126" s="127"/>
      <c r="I126" s="127"/>
      <c r="J126" s="45"/>
      <c r="K126" s="45"/>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row>
    <row r="127" spans="1:61">
      <c r="A127" s="32"/>
      <c r="B127" s="52"/>
      <c r="C127" s="112"/>
      <c r="E127" s="114"/>
      <c r="F127" s="32"/>
      <c r="G127" s="127"/>
      <c r="H127" s="127"/>
      <c r="I127" s="127"/>
      <c r="J127" s="45"/>
      <c r="K127" s="45"/>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row>
    <row r="128" spans="1:61">
      <c r="A128" s="32"/>
      <c r="B128" s="52"/>
      <c r="C128" s="112"/>
      <c r="E128" s="114"/>
      <c r="F128" s="32"/>
      <c r="G128" s="127"/>
      <c r="H128" s="127"/>
      <c r="I128" s="127"/>
      <c r="J128" s="45"/>
      <c r="K128" s="45"/>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row>
    <row r="129" spans="1:61">
      <c r="A129" s="32"/>
      <c r="B129" s="52"/>
      <c r="C129" s="112"/>
      <c r="E129" s="114"/>
      <c r="F129" s="32"/>
      <c r="G129" s="127"/>
      <c r="H129" s="127"/>
      <c r="I129" s="127"/>
      <c r="J129" s="45"/>
      <c r="K129" s="45"/>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row>
    <row r="130" spans="1:61">
      <c r="A130" s="32"/>
      <c r="B130" s="52"/>
      <c r="C130" s="112"/>
      <c r="E130" s="114"/>
      <c r="F130" s="32"/>
      <c r="G130" s="127"/>
      <c r="H130" s="127"/>
      <c r="I130" s="127"/>
      <c r="J130" s="45"/>
      <c r="K130" s="45"/>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row>
    <row r="131" spans="1:61">
      <c r="A131" s="32"/>
      <c r="B131" s="52"/>
      <c r="C131" s="112"/>
      <c r="E131" s="114"/>
      <c r="F131" s="32"/>
      <c r="G131" s="127"/>
      <c r="H131" s="127"/>
      <c r="I131" s="127"/>
      <c r="J131" s="45"/>
      <c r="K131" s="45"/>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row>
    <row r="132" spans="1:61">
      <c r="A132" s="32"/>
      <c r="B132" s="52"/>
      <c r="C132" s="112"/>
      <c r="E132" s="114"/>
      <c r="F132" s="32"/>
      <c r="G132" s="127"/>
      <c r="H132" s="127"/>
      <c r="I132" s="127"/>
      <c r="J132" s="45"/>
      <c r="K132" s="45"/>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row>
    <row r="133" spans="1:61">
      <c r="A133" s="32"/>
      <c r="B133" s="52"/>
      <c r="C133" s="112"/>
      <c r="E133" s="114"/>
      <c r="F133" s="32"/>
      <c r="G133" s="127"/>
      <c r="H133" s="127"/>
      <c r="I133" s="127"/>
      <c r="J133" s="45"/>
      <c r="K133" s="45"/>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row>
    <row r="134" spans="1:61">
      <c r="A134" s="32"/>
      <c r="B134" s="52"/>
      <c r="C134" s="112"/>
      <c r="E134" s="114"/>
      <c r="F134" s="32"/>
      <c r="G134" s="127"/>
      <c r="H134" s="127"/>
      <c r="I134" s="127"/>
      <c r="J134" s="45"/>
      <c r="K134" s="45"/>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row>
    <row r="135" spans="1:61">
      <c r="A135" s="32"/>
      <c r="B135" s="52"/>
      <c r="C135" s="112"/>
      <c r="E135" s="114"/>
      <c r="F135" s="32"/>
      <c r="G135" s="127"/>
      <c r="H135" s="127"/>
      <c r="I135" s="127"/>
      <c r="J135" s="45"/>
      <c r="K135" s="45"/>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row>
    <row r="136" spans="1:61">
      <c r="A136" s="32"/>
      <c r="B136" s="52"/>
      <c r="C136" s="112"/>
      <c r="E136" s="114"/>
      <c r="F136" s="32"/>
      <c r="G136" s="127"/>
      <c r="H136" s="127"/>
      <c r="I136" s="127"/>
      <c r="J136" s="45"/>
      <c r="K136" s="45"/>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row>
    <row r="137" spans="1:61">
      <c r="A137" s="32"/>
      <c r="B137" s="52"/>
      <c r="C137" s="112"/>
      <c r="E137" s="114"/>
      <c r="F137" s="32"/>
      <c r="G137" s="127"/>
      <c r="H137" s="127"/>
      <c r="I137" s="127"/>
      <c r="J137" s="45"/>
      <c r="K137" s="45"/>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row>
    <row r="138" spans="1:61">
      <c r="A138" s="32"/>
      <c r="B138" s="52"/>
      <c r="C138" s="112"/>
      <c r="E138" s="114"/>
      <c r="F138" s="32"/>
      <c r="G138" s="127"/>
      <c r="H138" s="127"/>
      <c r="I138" s="127"/>
      <c r="J138" s="45"/>
      <c r="K138" s="45"/>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row>
    <row r="139" spans="1:61">
      <c r="A139" s="32"/>
      <c r="B139" s="52"/>
      <c r="C139" s="112"/>
      <c r="E139" s="114"/>
      <c r="F139" s="32"/>
      <c r="G139" s="127"/>
      <c r="H139" s="127"/>
      <c r="I139" s="127"/>
      <c r="J139" s="45"/>
      <c r="K139" s="45"/>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row>
    <row r="140" spans="1:61">
      <c r="A140" s="32"/>
      <c r="B140" s="52"/>
      <c r="C140" s="112"/>
      <c r="E140" s="114"/>
      <c r="F140" s="32"/>
      <c r="G140" s="127"/>
      <c r="H140" s="127"/>
      <c r="I140" s="127"/>
      <c r="J140" s="45"/>
      <c r="K140" s="45"/>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row>
    <row r="141" spans="1:61">
      <c r="A141" s="32"/>
      <c r="B141" s="52"/>
      <c r="C141" s="112"/>
      <c r="E141" s="114"/>
      <c r="F141" s="32"/>
      <c r="G141" s="127"/>
      <c r="H141" s="127"/>
      <c r="I141" s="127"/>
      <c r="J141" s="45"/>
      <c r="K141" s="45"/>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row>
    <row r="142" spans="1:61">
      <c r="A142" s="32"/>
      <c r="B142" s="52"/>
      <c r="C142" s="112"/>
      <c r="E142" s="114"/>
      <c r="F142" s="32"/>
      <c r="G142" s="127"/>
      <c r="H142" s="127"/>
      <c r="I142" s="127"/>
      <c r="J142" s="45"/>
      <c r="K142" s="45"/>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row>
    <row r="143" spans="1:61">
      <c r="A143" s="32"/>
      <c r="B143" s="52"/>
      <c r="C143" s="112"/>
      <c r="E143" s="114"/>
      <c r="F143" s="32"/>
      <c r="G143" s="127"/>
      <c r="H143" s="127"/>
      <c r="I143" s="127"/>
      <c r="J143" s="45"/>
      <c r="K143" s="45"/>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row>
    <row r="144" spans="1:61">
      <c r="A144" s="32"/>
      <c r="B144" s="52"/>
      <c r="C144" s="112"/>
      <c r="E144" s="114"/>
      <c r="F144" s="32"/>
      <c r="G144" s="127"/>
      <c r="H144" s="127"/>
      <c r="I144" s="127"/>
      <c r="J144" s="45"/>
      <c r="K144" s="45"/>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row>
    <row r="145" spans="1:61">
      <c r="A145" s="32"/>
      <c r="B145" s="52"/>
      <c r="C145" s="112"/>
      <c r="E145" s="114"/>
      <c r="F145" s="32"/>
      <c r="G145" s="127"/>
      <c r="H145" s="127"/>
      <c r="I145" s="127"/>
      <c r="J145" s="45"/>
      <c r="K145" s="45"/>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row>
    <row r="146" spans="1:61">
      <c r="A146" s="32"/>
      <c r="B146" s="52"/>
      <c r="C146" s="112"/>
      <c r="E146" s="114"/>
      <c r="F146" s="32"/>
      <c r="G146" s="127"/>
      <c r="H146" s="127"/>
      <c r="I146" s="127"/>
      <c r="J146" s="45"/>
      <c r="K146" s="45"/>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row>
    <row r="147" spans="1:61">
      <c r="A147" s="32"/>
      <c r="B147" s="52"/>
      <c r="C147" s="112"/>
      <c r="E147" s="114"/>
      <c r="F147" s="32"/>
      <c r="G147" s="127"/>
      <c r="H147" s="127"/>
      <c r="I147" s="127"/>
      <c r="J147" s="45"/>
      <c r="K147" s="45"/>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row>
    <row r="148" spans="1:61">
      <c r="A148" s="32"/>
      <c r="B148" s="52"/>
      <c r="C148" s="112"/>
      <c r="E148" s="114"/>
      <c r="F148" s="32"/>
      <c r="G148" s="127"/>
      <c r="H148" s="127"/>
      <c r="I148" s="127"/>
      <c r="J148" s="45"/>
      <c r="K148" s="45"/>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row>
    <row r="149" spans="1:61">
      <c r="A149" s="32"/>
      <c r="B149" s="52"/>
      <c r="C149" s="112"/>
      <c r="E149" s="114"/>
      <c r="F149" s="32"/>
      <c r="G149" s="127"/>
      <c r="H149" s="127"/>
      <c r="I149" s="127"/>
      <c r="J149" s="45"/>
      <c r="K149" s="45"/>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row>
    <row r="150" spans="1:61">
      <c r="A150" s="32"/>
      <c r="B150" s="52"/>
      <c r="C150" s="112"/>
      <c r="E150" s="114"/>
      <c r="F150" s="32"/>
      <c r="G150" s="127"/>
      <c r="H150" s="127"/>
      <c r="I150" s="127"/>
      <c r="J150" s="45"/>
      <c r="K150" s="45"/>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row>
    <row r="151" spans="1:61">
      <c r="A151" s="32"/>
      <c r="B151" s="52"/>
      <c r="C151" s="112"/>
      <c r="E151" s="114"/>
      <c r="F151" s="32"/>
      <c r="G151" s="127"/>
      <c r="H151" s="127"/>
      <c r="I151" s="127"/>
      <c r="J151" s="45"/>
      <c r="K151" s="45"/>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row>
    <row r="152" spans="1:61">
      <c r="A152" s="32"/>
      <c r="B152" s="52"/>
      <c r="C152" s="112"/>
      <c r="E152" s="114"/>
      <c r="F152" s="32"/>
      <c r="G152" s="127"/>
      <c r="H152" s="127"/>
      <c r="I152" s="127"/>
      <c r="J152" s="45"/>
      <c r="K152" s="45"/>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row>
    <row r="153" spans="1:61">
      <c r="A153" s="32"/>
      <c r="B153" s="52"/>
      <c r="C153" s="112"/>
      <c r="E153" s="114"/>
      <c r="F153" s="32"/>
      <c r="G153" s="127"/>
      <c r="H153" s="127"/>
      <c r="I153" s="127"/>
      <c r="J153" s="45"/>
      <c r="K153" s="45"/>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row>
    <row r="154" spans="1:61">
      <c r="A154" s="32"/>
      <c r="B154" s="52"/>
      <c r="C154" s="112"/>
      <c r="E154" s="114"/>
      <c r="F154" s="32"/>
      <c r="G154" s="127"/>
      <c r="H154" s="127"/>
      <c r="I154" s="127"/>
      <c r="J154" s="45"/>
      <c r="K154" s="45"/>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row>
    <row r="155" spans="1:61">
      <c r="A155" s="32"/>
      <c r="B155" s="52"/>
      <c r="C155" s="112"/>
      <c r="E155" s="114"/>
      <c r="F155" s="32"/>
      <c r="G155" s="127"/>
      <c r="H155" s="127"/>
      <c r="I155" s="127"/>
      <c r="J155" s="45"/>
      <c r="K155" s="45"/>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row>
    <row r="156" spans="1:61">
      <c r="A156" s="32"/>
      <c r="B156" s="52"/>
      <c r="C156" s="112"/>
      <c r="E156" s="114"/>
      <c r="F156" s="32"/>
      <c r="G156" s="127"/>
      <c r="H156" s="127"/>
      <c r="I156" s="127"/>
      <c r="J156" s="45"/>
      <c r="K156" s="45"/>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row>
    <row r="157" spans="1:61">
      <c r="A157" s="32"/>
      <c r="B157" s="52"/>
      <c r="C157" s="112"/>
      <c r="E157" s="114"/>
      <c r="F157" s="32"/>
      <c r="G157" s="127"/>
      <c r="H157" s="127"/>
      <c r="I157" s="127"/>
      <c r="J157" s="45"/>
      <c r="K157" s="45"/>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row>
    <row r="158" spans="1:61">
      <c r="A158" s="32"/>
      <c r="B158" s="52"/>
      <c r="C158" s="112"/>
      <c r="E158" s="114"/>
      <c r="F158" s="32"/>
      <c r="G158" s="127"/>
      <c r="H158" s="127"/>
      <c r="I158" s="127"/>
      <c r="J158" s="45"/>
      <c r="K158" s="45"/>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row>
    <row r="159" spans="1:61">
      <c r="A159" s="32"/>
      <c r="B159" s="52"/>
      <c r="C159" s="112"/>
      <c r="E159" s="114"/>
      <c r="F159" s="32"/>
      <c r="G159" s="127"/>
      <c r="H159" s="127"/>
      <c r="I159" s="127"/>
      <c r="J159" s="45"/>
      <c r="K159" s="45"/>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row>
    <row r="160" spans="1:61">
      <c r="A160" s="32"/>
      <c r="B160" s="52"/>
      <c r="C160" s="112"/>
      <c r="E160" s="114"/>
      <c r="F160" s="32"/>
      <c r="G160" s="127"/>
      <c r="H160" s="127"/>
      <c r="I160" s="127"/>
      <c r="J160" s="45"/>
      <c r="K160" s="45"/>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row>
    <row r="161" spans="1:61">
      <c r="A161" s="32"/>
      <c r="B161" s="52"/>
      <c r="C161" s="112"/>
      <c r="E161" s="114"/>
      <c r="F161" s="32"/>
      <c r="G161" s="127"/>
      <c r="H161" s="127"/>
      <c r="I161" s="127"/>
      <c r="J161" s="45"/>
      <c r="K161" s="45"/>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row>
    <row r="162" spans="1:61">
      <c r="A162" s="32"/>
      <c r="B162" s="52"/>
      <c r="C162" s="112"/>
      <c r="E162" s="114"/>
      <c r="F162" s="32"/>
      <c r="G162" s="127"/>
      <c r="H162" s="127"/>
      <c r="I162" s="127"/>
      <c r="J162" s="45"/>
      <c r="K162" s="45"/>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row>
    <row r="163" spans="1:61">
      <c r="A163" s="32"/>
      <c r="B163" s="52"/>
      <c r="C163" s="112"/>
      <c r="E163" s="114"/>
      <c r="F163" s="32"/>
      <c r="G163" s="127"/>
      <c r="H163" s="127"/>
      <c r="I163" s="127"/>
      <c r="J163" s="45"/>
      <c r="K163" s="45"/>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row>
    <row r="164" spans="1:61">
      <c r="A164" s="32"/>
      <c r="B164" s="52"/>
      <c r="C164" s="112"/>
      <c r="E164" s="114"/>
      <c r="F164" s="32"/>
      <c r="G164" s="127"/>
      <c r="H164" s="127"/>
      <c r="I164" s="127"/>
      <c r="J164" s="45"/>
      <c r="K164" s="45"/>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row>
    <row r="165" spans="1:61">
      <c r="A165" s="32"/>
      <c r="B165" s="52"/>
      <c r="C165" s="112"/>
      <c r="E165" s="114"/>
      <c r="F165" s="32"/>
      <c r="G165" s="127"/>
      <c r="H165" s="127"/>
      <c r="I165" s="127"/>
      <c r="J165" s="45"/>
      <c r="K165" s="45"/>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row>
    <row r="166" spans="1:61">
      <c r="A166" s="32"/>
      <c r="B166" s="52"/>
      <c r="C166" s="112"/>
      <c r="E166" s="114"/>
      <c r="F166" s="32"/>
      <c r="G166" s="127"/>
      <c r="H166" s="127"/>
      <c r="I166" s="127"/>
      <c r="J166" s="45"/>
      <c r="K166" s="45"/>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row>
    <row r="167" spans="1:61">
      <c r="A167" s="32"/>
      <c r="B167" s="52"/>
      <c r="C167" s="112"/>
      <c r="E167" s="114"/>
      <c r="F167" s="32"/>
      <c r="G167" s="127"/>
      <c r="H167" s="127"/>
      <c r="I167" s="127"/>
      <c r="J167" s="45"/>
      <c r="K167" s="45"/>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row>
    <row r="168" spans="1:61">
      <c r="A168" s="32"/>
      <c r="B168" s="52"/>
      <c r="C168" s="112"/>
      <c r="E168" s="114"/>
      <c r="F168" s="32"/>
      <c r="G168" s="127"/>
      <c r="H168" s="127"/>
      <c r="I168" s="127"/>
      <c r="J168" s="45"/>
      <c r="K168" s="45"/>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row>
    <row r="169" spans="1:61">
      <c r="A169" s="32"/>
      <c r="B169" s="52"/>
      <c r="C169" s="112"/>
      <c r="E169" s="114"/>
      <c r="F169" s="32"/>
      <c r="G169" s="127"/>
      <c r="H169" s="127"/>
      <c r="I169" s="127"/>
      <c r="J169" s="45"/>
      <c r="K169" s="45"/>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row>
    <row r="170" spans="1:61">
      <c r="A170" s="32"/>
      <c r="B170" s="52"/>
      <c r="C170" s="112"/>
      <c r="E170" s="114"/>
      <c r="F170" s="32"/>
      <c r="G170" s="127"/>
      <c r="H170" s="127"/>
      <c r="I170" s="127"/>
      <c r="J170" s="45"/>
      <c r="K170" s="45"/>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row>
    <row r="171" spans="1:61">
      <c r="A171" s="32"/>
      <c r="B171" s="52"/>
      <c r="C171" s="112"/>
      <c r="E171" s="114"/>
      <c r="F171" s="32"/>
      <c r="G171" s="127"/>
      <c r="H171" s="127"/>
      <c r="I171" s="127"/>
      <c r="J171" s="45"/>
      <c r="K171" s="45"/>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row>
    <row r="172" spans="1:61">
      <c r="A172" s="32"/>
      <c r="B172" s="52"/>
      <c r="C172" s="112"/>
      <c r="E172" s="114"/>
      <c r="F172" s="32"/>
      <c r="G172" s="127"/>
      <c r="H172" s="127"/>
      <c r="I172" s="127"/>
      <c r="J172" s="45"/>
      <c r="K172" s="45"/>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row>
    <row r="173" spans="1:61">
      <c r="A173" s="32"/>
      <c r="B173" s="52"/>
      <c r="C173" s="112"/>
      <c r="E173" s="114"/>
      <c r="F173" s="32"/>
      <c r="G173" s="127"/>
      <c r="H173" s="127"/>
      <c r="I173" s="127"/>
      <c r="J173" s="45"/>
      <c r="K173" s="45"/>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row>
    <row r="174" spans="1:61">
      <c r="A174" s="32"/>
      <c r="B174" s="52"/>
      <c r="C174" s="112"/>
      <c r="E174" s="114"/>
      <c r="F174" s="32"/>
      <c r="G174" s="127"/>
      <c r="H174" s="127"/>
      <c r="I174" s="127"/>
      <c r="J174" s="45"/>
      <c r="K174" s="45"/>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row>
    <row r="175" spans="1:61">
      <c r="A175" s="32"/>
      <c r="B175" s="52"/>
      <c r="C175" s="112"/>
      <c r="E175" s="114"/>
      <c r="F175" s="32"/>
      <c r="G175" s="127"/>
      <c r="H175" s="127"/>
      <c r="I175" s="127"/>
      <c r="J175" s="45"/>
      <c r="K175" s="45"/>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row>
    <row r="176" spans="1:61">
      <c r="A176" s="32"/>
      <c r="B176" s="52"/>
      <c r="C176" s="112"/>
      <c r="E176" s="114"/>
      <c r="F176" s="32"/>
      <c r="G176" s="127"/>
      <c r="H176" s="127"/>
      <c r="I176" s="127"/>
      <c r="J176" s="45"/>
      <c r="K176" s="45"/>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row>
    <row r="177" spans="1:61">
      <c r="A177" s="32"/>
      <c r="B177" s="52"/>
      <c r="C177" s="112"/>
      <c r="E177" s="114"/>
      <c r="F177" s="32"/>
      <c r="G177" s="127"/>
      <c r="H177" s="127"/>
      <c r="I177" s="127"/>
      <c r="J177" s="45"/>
      <c r="K177" s="45"/>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row>
    <row r="178" spans="1:61">
      <c r="A178" s="32"/>
      <c r="B178" s="52"/>
      <c r="C178" s="112"/>
      <c r="E178" s="114"/>
      <c r="F178" s="32"/>
      <c r="G178" s="127"/>
      <c r="H178" s="127"/>
      <c r="I178" s="127"/>
      <c r="J178" s="45"/>
      <c r="K178" s="45"/>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row>
    <row r="179" spans="1:61">
      <c r="A179" s="32"/>
      <c r="B179" s="52"/>
      <c r="C179" s="112"/>
      <c r="E179" s="114"/>
      <c r="F179" s="32"/>
      <c r="G179" s="127"/>
      <c r="H179" s="127"/>
      <c r="I179" s="127"/>
      <c r="J179" s="45"/>
      <c r="K179" s="45"/>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row>
    <row r="180" spans="1:61">
      <c r="A180" s="32"/>
      <c r="B180" s="52"/>
      <c r="C180" s="112"/>
      <c r="E180" s="114"/>
      <c r="F180" s="32"/>
      <c r="G180" s="127"/>
      <c r="H180" s="127"/>
      <c r="I180" s="127"/>
      <c r="J180" s="45"/>
      <c r="K180" s="45"/>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row>
    <row r="181" spans="1:61">
      <c r="A181" s="32"/>
      <c r="B181" s="52"/>
      <c r="C181" s="112"/>
      <c r="E181" s="114"/>
      <c r="F181" s="32"/>
      <c r="G181" s="127"/>
      <c r="H181" s="127"/>
      <c r="I181" s="127"/>
      <c r="J181" s="45"/>
      <c r="K181" s="45"/>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row>
    <row r="182" spans="1:61">
      <c r="A182" s="32"/>
      <c r="B182" s="52"/>
      <c r="C182" s="112"/>
      <c r="E182" s="114"/>
      <c r="F182" s="32"/>
      <c r="G182" s="127"/>
      <c r="H182" s="127"/>
      <c r="I182" s="127"/>
      <c r="J182" s="45"/>
      <c r="K182" s="45"/>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row>
    <row r="183" spans="1:61">
      <c r="A183" s="32"/>
      <c r="B183" s="52"/>
      <c r="C183" s="112"/>
      <c r="E183" s="114"/>
      <c r="F183" s="32"/>
      <c r="G183" s="127"/>
      <c r="H183" s="127"/>
      <c r="I183" s="127"/>
      <c r="J183" s="45"/>
      <c r="K183" s="45"/>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row>
    <row r="184" spans="1:61">
      <c r="A184" s="32"/>
      <c r="B184" s="52"/>
      <c r="C184" s="112"/>
      <c r="E184" s="114"/>
      <c r="F184" s="32"/>
      <c r="G184" s="127"/>
      <c r="H184" s="127"/>
      <c r="I184" s="127"/>
      <c r="J184" s="45"/>
      <c r="K184" s="45"/>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row>
    <row r="185" spans="1:61">
      <c r="A185" s="32"/>
      <c r="B185" s="52"/>
      <c r="C185" s="112"/>
      <c r="E185" s="114"/>
      <c r="F185" s="32"/>
      <c r="G185" s="127"/>
      <c r="H185" s="127"/>
      <c r="I185" s="127"/>
      <c r="J185" s="45"/>
      <c r="K185" s="45"/>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row>
    <row r="186" spans="1:61">
      <c r="A186" s="32"/>
      <c r="B186" s="52"/>
      <c r="C186" s="112"/>
      <c r="E186" s="114"/>
      <c r="F186" s="32"/>
      <c r="G186" s="127"/>
      <c r="H186" s="127"/>
      <c r="I186" s="127"/>
      <c r="J186" s="45"/>
      <c r="K186" s="45"/>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row>
    <row r="187" spans="1:61">
      <c r="A187" s="32"/>
      <c r="B187" s="52"/>
      <c r="C187" s="112"/>
      <c r="E187" s="114"/>
      <c r="F187" s="32"/>
      <c r="G187" s="127"/>
      <c r="H187" s="127"/>
      <c r="I187" s="127"/>
      <c r="J187" s="45"/>
      <c r="K187" s="45"/>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row>
    <row r="188" spans="1:61">
      <c r="A188" s="32"/>
      <c r="B188" s="52"/>
      <c r="C188" s="112"/>
      <c r="E188" s="114"/>
      <c r="F188" s="32"/>
      <c r="G188" s="127"/>
      <c r="H188" s="127"/>
      <c r="I188" s="127"/>
      <c r="J188" s="45"/>
      <c r="K188" s="45"/>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row>
    <row r="189" spans="1:61">
      <c r="A189" s="32"/>
      <c r="B189" s="52"/>
      <c r="C189" s="112"/>
      <c r="E189" s="114"/>
      <c r="F189" s="32"/>
      <c r="G189" s="127"/>
      <c r="H189" s="127"/>
      <c r="I189" s="127"/>
      <c r="J189" s="45"/>
      <c r="K189" s="45"/>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row>
    <row r="190" spans="1:61">
      <c r="A190" s="32"/>
      <c r="B190" s="52"/>
      <c r="C190" s="112"/>
      <c r="E190" s="114"/>
      <c r="F190" s="32"/>
      <c r="G190" s="127"/>
      <c r="H190" s="127"/>
      <c r="I190" s="127"/>
      <c r="J190" s="45"/>
      <c r="K190" s="45"/>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row>
    <row r="191" spans="1:61">
      <c r="A191" s="32"/>
      <c r="B191" s="52"/>
      <c r="C191" s="112"/>
      <c r="E191" s="114"/>
      <c r="F191" s="32"/>
      <c r="G191" s="127"/>
      <c r="H191" s="127"/>
      <c r="I191" s="127"/>
      <c r="J191" s="45"/>
      <c r="K191" s="45"/>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row>
    <row r="192" spans="1:61">
      <c r="A192" s="32"/>
      <c r="B192" s="52"/>
      <c r="C192" s="112"/>
      <c r="E192" s="114"/>
      <c r="F192" s="32"/>
      <c r="G192" s="127"/>
      <c r="H192" s="127"/>
      <c r="I192" s="127"/>
      <c r="J192" s="45"/>
      <c r="K192" s="45"/>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row>
    <row r="193" spans="1:61">
      <c r="A193" s="32"/>
      <c r="B193" s="52"/>
      <c r="C193" s="112"/>
      <c r="E193" s="114"/>
      <c r="F193" s="32"/>
      <c r="G193" s="127"/>
      <c r="H193" s="127"/>
      <c r="I193" s="127"/>
      <c r="J193" s="45"/>
      <c r="K193" s="45"/>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row>
    <row r="194" spans="1:61">
      <c r="A194" s="32"/>
      <c r="B194" s="52"/>
      <c r="C194" s="112"/>
      <c r="E194" s="114"/>
      <c r="F194" s="32"/>
      <c r="G194" s="127"/>
      <c r="H194" s="127"/>
      <c r="I194" s="127"/>
      <c r="J194" s="45"/>
      <c r="K194" s="45"/>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row>
    <row r="195" spans="1:61">
      <c r="A195" s="32"/>
      <c r="B195" s="52"/>
      <c r="C195" s="112"/>
      <c r="E195" s="114"/>
      <c r="F195" s="32"/>
      <c r="G195" s="127"/>
      <c r="H195" s="127"/>
      <c r="I195" s="127"/>
      <c r="J195" s="45"/>
      <c r="K195" s="45"/>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row>
    <row r="196" spans="1:61">
      <c r="A196" s="32"/>
      <c r="B196" s="52"/>
      <c r="C196" s="112"/>
      <c r="E196" s="114"/>
      <c r="F196" s="32"/>
      <c r="G196" s="127"/>
      <c r="H196" s="127"/>
      <c r="I196" s="127"/>
      <c r="J196" s="45"/>
      <c r="K196" s="45"/>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row>
    <row r="197" spans="1:61">
      <c r="A197" s="32"/>
      <c r="B197" s="52"/>
      <c r="C197" s="112"/>
      <c r="E197" s="114"/>
      <c r="F197" s="32"/>
      <c r="G197" s="127"/>
      <c r="H197" s="127"/>
      <c r="I197" s="127"/>
      <c r="J197" s="45"/>
      <c r="K197" s="45"/>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row>
    <row r="198" spans="1:61">
      <c r="A198" s="32"/>
      <c r="B198" s="52"/>
      <c r="C198" s="112"/>
      <c r="E198" s="114"/>
      <c r="F198" s="32"/>
      <c r="G198" s="127"/>
      <c r="H198" s="127"/>
      <c r="I198" s="127"/>
      <c r="J198" s="45"/>
      <c r="K198" s="45"/>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row>
    <row r="199" spans="1:61">
      <c r="A199" s="32"/>
      <c r="B199" s="52"/>
      <c r="C199" s="112"/>
      <c r="E199" s="114"/>
      <c r="F199" s="32"/>
      <c r="G199" s="127"/>
      <c r="H199" s="127"/>
      <c r="I199" s="127"/>
      <c r="J199" s="45"/>
      <c r="K199" s="45"/>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row>
    <row r="200" spans="1:61">
      <c r="A200" s="32"/>
      <c r="B200" s="52"/>
      <c r="C200" s="112"/>
      <c r="E200" s="114"/>
      <c r="F200" s="32"/>
      <c r="G200" s="127"/>
      <c r="H200" s="127"/>
      <c r="I200" s="127"/>
      <c r="J200" s="45"/>
      <c r="K200" s="45"/>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row>
    <row r="201" spans="1:61">
      <c r="A201" s="32"/>
      <c r="B201" s="52"/>
      <c r="C201" s="112"/>
      <c r="E201" s="114"/>
      <c r="F201" s="32"/>
      <c r="G201" s="127"/>
      <c r="H201" s="127"/>
      <c r="I201" s="127"/>
      <c r="J201" s="45"/>
      <c r="K201" s="45"/>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row>
    <row r="202" spans="1:61">
      <c r="A202" s="32"/>
      <c r="B202" s="52"/>
      <c r="C202" s="112"/>
      <c r="E202" s="114"/>
      <c r="F202" s="32"/>
      <c r="G202" s="127"/>
      <c r="H202" s="127"/>
      <c r="I202" s="127"/>
      <c r="J202" s="45"/>
      <c r="K202" s="45"/>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row>
    <row r="203" spans="1:61">
      <c r="A203" s="32"/>
      <c r="B203" s="52"/>
      <c r="C203" s="112"/>
      <c r="E203" s="114"/>
      <c r="F203" s="32"/>
      <c r="G203" s="127"/>
      <c r="H203" s="127"/>
      <c r="I203" s="127"/>
      <c r="J203" s="45"/>
      <c r="K203" s="45"/>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row>
    <row r="204" spans="1:61">
      <c r="A204" s="32"/>
      <c r="B204" s="52"/>
      <c r="C204" s="112"/>
      <c r="E204" s="114"/>
      <c r="F204" s="32"/>
      <c r="G204" s="127"/>
      <c r="H204" s="127"/>
      <c r="I204" s="127"/>
      <c r="J204" s="45"/>
      <c r="K204" s="45"/>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row>
    <row r="205" spans="1:61">
      <c r="A205" s="32"/>
      <c r="B205" s="52"/>
      <c r="C205" s="112"/>
      <c r="E205" s="114"/>
      <c r="F205" s="32"/>
      <c r="G205" s="127"/>
      <c r="H205" s="127"/>
      <c r="I205" s="127"/>
      <c r="J205" s="45"/>
      <c r="K205" s="45"/>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row>
    <row r="206" spans="1:61">
      <c r="A206" s="32"/>
      <c r="B206" s="52"/>
      <c r="C206" s="112"/>
      <c r="E206" s="114"/>
      <c r="F206" s="32"/>
      <c r="G206" s="127"/>
      <c r="H206" s="127"/>
      <c r="I206" s="127"/>
      <c r="J206" s="45"/>
      <c r="K206" s="45"/>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row>
    <row r="207" spans="1:61">
      <c r="A207" s="32"/>
      <c r="B207" s="52"/>
      <c r="C207" s="112"/>
      <c r="E207" s="114"/>
      <c r="F207" s="32"/>
      <c r="G207" s="127"/>
      <c r="H207" s="127"/>
      <c r="I207" s="127"/>
      <c r="J207" s="45"/>
      <c r="K207" s="45"/>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row>
    <row r="208" spans="1:61">
      <c r="A208" s="32"/>
      <c r="B208" s="52"/>
      <c r="C208" s="112"/>
      <c r="E208" s="114"/>
      <c r="F208" s="32"/>
      <c r="G208" s="127"/>
      <c r="H208" s="127"/>
      <c r="I208" s="127"/>
      <c r="J208" s="45"/>
      <c r="K208" s="45"/>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row>
    <row r="209" spans="1:61">
      <c r="A209" s="32"/>
      <c r="B209" s="52"/>
      <c r="C209" s="112"/>
      <c r="E209" s="114"/>
      <c r="F209" s="32"/>
      <c r="G209" s="127"/>
      <c r="H209" s="127"/>
      <c r="I209" s="127"/>
      <c r="J209" s="45"/>
      <c r="K209" s="45"/>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row>
    <row r="210" spans="1:61">
      <c r="A210" s="32"/>
      <c r="B210" s="52"/>
      <c r="C210" s="112"/>
      <c r="E210" s="114"/>
      <c r="F210" s="32"/>
      <c r="G210" s="127"/>
      <c r="H210" s="127"/>
      <c r="I210" s="127"/>
      <c r="J210" s="45"/>
      <c r="K210" s="45"/>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row>
    <row r="211" spans="1:61">
      <c r="A211" s="32"/>
      <c r="B211" s="52"/>
      <c r="C211" s="112"/>
      <c r="E211" s="114"/>
      <c r="F211" s="32"/>
      <c r="G211" s="127"/>
      <c r="H211" s="127"/>
      <c r="I211" s="127"/>
      <c r="J211" s="45"/>
      <c r="K211" s="45"/>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row>
    <row r="212" spans="1:61">
      <c r="A212" s="32"/>
      <c r="B212" s="52"/>
      <c r="C212" s="112"/>
      <c r="E212" s="114"/>
      <c r="F212" s="32"/>
      <c r="G212" s="127"/>
      <c r="H212" s="127"/>
      <c r="I212" s="127"/>
      <c r="J212" s="45"/>
      <c r="K212" s="45"/>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row>
    <row r="213" spans="1:61">
      <c r="A213" s="32"/>
      <c r="B213" s="52"/>
      <c r="C213" s="112"/>
      <c r="E213" s="114"/>
      <c r="F213" s="32"/>
      <c r="G213" s="127"/>
      <c r="H213" s="127"/>
      <c r="I213" s="127"/>
      <c r="J213" s="45"/>
      <c r="K213" s="45"/>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row>
    <row r="214" spans="1:61">
      <c r="A214" s="32"/>
      <c r="B214" s="52"/>
      <c r="C214" s="112"/>
      <c r="E214" s="114"/>
      <c r="F214" s="32"/>
      <c r="G214" s="127"/>
      <c r="H214" s="127"/>
      <c r="I214" s="127"/>
      <c r="J214" s="45"/>
      <c r="K214" s="45"/>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row>
    <row r="215" spans="1:61">
      <c r="A215" s="32"/>
      <c r="B215" s="52"/>
      <c r="C215" s="112"/>
      <c r="E215" s="114"/>
      <c r="F215" s="32"/>
      <c r="G215" s="127"/>
      <c r="H215" s="127"/>
      <c r="I215" s="127"/>
      <c r="J215" s="45"/>
      <c r="K215" s="45"/>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row>
    <row r="216" spans="1:61">
      <c r="A216" s="32"/>
      <c r="B216" s="52"/>
      <c r="C216" s="112"/>
      <c r="E216" s="114"/>
      <c r="F216" s="32"/>
      <c r="G216" s="127"/>
      <c r="H216" s="127"/>
      <c r="I216" s="127"/>
      <c r="J216" s="45"/>
      <c r="K216" s="45"/>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row>
    <row r="217" spans="1:61">
      <c r="A217" s="32"/>
      <c r="B217" s="52"/>
      <c r="C217" s="112"/>
      <c r="E217" s="114"/>
      <c r="F217" s="32"/>
      <c r="G217" s="127"/>
      <c r="H217" s="127"/>
      <c r="I217" s="127"/>
      <c r="J217" s="45"/>
      <c r="K217" s="45"/>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row>
    <row r="218" spans="1:61">
      <c r="A218" s="32"/>
      <c r="B218" s="52"/>
      <c r="C218" s="112"/>
      <c r="E218" s="114"/>
      <c r="F218" s="32"/>
      <c r="G218" s="127"/>
      <c r="H218" s="127"/>
      <c r="I218" s="127"/>
      <c r="J218" s="45"/>
      <c r="K218" s="45"/>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row>
    <row r="219" spans="1:61">
      <c r="A219" s="32"/>
      <c r="B219" s="52"/>
      <c r="C219" s="112"/>
      <c r="E219" s="114"/>
      <c r="F219" s="32"/>
      <c r="G219" s="127"/>
      <c r="H219" s="127"/>
      <c r="I219" s="127"/>
      <c r="J219" s="45"/>
      <c r="K219" s="45"/>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row>
    <row r="220" spans="1:61">
      <c r="A220" s="32"/>
      <c r="B220" s="52"/>
      <c r="C220" s="112"/>
      <c r="E220" s="114"/>
      <c r="F220" s="32"/>
      <c r="G220" s="127"/>
      <c r="H220" s="127"/>
      <c r="I220" s="127"/>
      <c r="J220" s="45"/>
      <c r="K220" s="45"/>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row>
    <row r="221" spans="1:61">
      <c r="A221" s="32"/>
      <c r="B221" s="52"/>
      <c r="C221" s="112"/>
      <c r="E221" s="114"/>
      <c r="F221" s="32"/>
      <c r="G221" s="127"/>
      <c r="H221" s="127"/>
      <c r="I221" s="127"/>
      <c r="J221" s="45"/>
      <c r="K221" s="45"/>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row>
    <row r="222" spans="1:61">
      <c r="A222" s="32"/>
      <c r="B222" s="52"/>
      <c r="C222" s="112"/>
      <c r="E222" s="114"/>
      <c r="F222" s="32"/>
      <c r="G222" s="127"/>
      <c r="H222" s="127"/>
      <c r="I222" s="127"/>
      <c r="J222" s="45"/>
      <c r="K222" s="45"/>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row>
    <row r="223" spans="1:61">
      <c r="A223" s="32"/>
      <c r="B223" s="52"/>
      <c r="C223" s="112"/>
      <c r="E223" s="114"/>
      <c r="F223" s="32"/>
      <c r="G223" s="127"/>
      <c r="H223" s="127"/>
      <c r="I223" s="127"/>
      <c r="J223" s="45"/>
      <c r="K223" s="45"/>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row>
    <row r="224" spans="1:61">
      <c r="A224" s="32"/>
      <c r="B224" s="52"/>
      <c r="C224" s="112"/>
      <c r="E224" s="114"/>
      <c r="F224" s="32"/>
      <c r="G224" s="127"/>
      <c r="H224" s="127"/>
      <c r="I224" s="127"/>
      <c r="J224" s="45"/>
      <c r="K224" s="45"/>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row>
    <row r="225" spans="1:61">
      <c r="A225" s="32"/>
      <c r="B225" s="52"/>
      <c r="C225" s="112"/>
      <c r="E225" s="114"/>
      <c r="F225" s="32"/>
      <c r="G225" s="127"/>
      <c r="H225" s="127"/>
      <c r="I225" s="127"/>
      <c r="J225" s="45"/>
      <c r="K225" s="45"/>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row>
    <row r="226" spans="1:61">
      <c r="A226" s="32"/>
      <c r="B226" s="52"/>
      <c r="C226" s="112"/>
      <c r="E226" s="114"/>
      <c r="F226" s="32"/>
      <c r="G226" s="127"/>
      <c r="H226" s="127"/>
      <c r="I226" s="127"/>
      <c r="J226" s="45"/>
      <c r="K226" s="45"/>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row>
    <row r="227" spans="1:61">
      <c r="A227" s="32"/>
      <c r="B227" s="52"/>
      <c r="C227" s="112"/>
      <c r="E227" s="114"/>
      <c r="F227" s="32"/>
      <c r="G227" s="127"/>
      <c r="H227" s="127"/>
      <c r="I227" s="127"/>
      <c r="J227" s="45"/>
      <c r="K227" s="45"/>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row>
    <row r="228" spans="1:61">
      <c r="A228" s="32"/>
      <c r="B228" s="52"/>
      <c r="C228" s="112"/>
      <c r="E228" s="114"/>
      <c r="F228" s="32"/>
      <c r="G228" s="127"/>
      <c r="H228" s="127"/>
      <c r="I228" s="127"/>
      <c r="J228" s="45"/>
      <c r="K228" s="45"/>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row>
    <row r="229" spans="1:61">
      <c r="A229" s="32"/>
      <c r="B229" s="52"/>
      <c r="C229" s="112"/>
      <c r="E229" s="114"/>
      <c r="F229" s="32"/>
      <c r="G229" s="127"/>
      <c r="H229" s="127"/>
      <c r="I229" s="127"/>
      <c r="J229" s="45"/>
      <c r="K229" s="45"/>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row>
    <row r="230" spans="1:61">
      <c r="A230" s="32"/>
      <c r="B230" s="52"/>
      <c r="C230" s="112"/>
      <c r="E230" s="114"/>
      <c r="F230" s="32"/>
      <c r="G230" s="127"/>
      <c r="H230" s="127"/>
      <c r="I230" s="127"/>
      <c r="J230" s="45"/>
      <c r="K230" s="45"/>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row>
    <row r="231" spans="1:61">
      <c r="A231" s="32"/>
      <c r="B231" s="52"/>
      <c r="C231" s="112"/>
      <c r="E231" s="114"/>
      <c r="F231" s="32"/>
      <c r="G231" s="127"/>
      <c r="H231" s="127"/>
      <c r="I231" s="127"/>
      <c r="J231" s="45"/>
      <c r="K231" s="45"/>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row>
    <row r="232" spans="1:61">
      <c r="A232" s="32"/>
      <c r="B232" s="52"/>
      <c r="C232" s="112"/>
      <c r="E232" s="114"/>
      <c r="F232" s="32"/>
      <c r="G232" s="127"/>
      <c r="H232" s="127"/>
      <c r="I232" s="127"/>
      <c r="J232" s="45"/>
      <c r="K232" s="45"/>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row>
    <row r="233" spans="1:61">
      <c r="A233" s="32"/>
      <c r="B233" s="52"/>
      <c r="C233" s="112"/>
      <c r="E233" s="114"/>
      <c r="F233" s="32"/>
      <c r="G233" s="127"/>
      <c r="H233" s="127"/>
      <c r="I233" s="127"/>
      <c r="J233" s="45"/>
      <c r="K233" s="45"/>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row>
    <row r="234" spans="1:61">
      <c r="A234" s="32"/>
      <c r="B234" s="52"/>
      <c r="C234" s="112"/>
      <c r="E234" s="114"/>
      <c r="F234" s="32"/>
      <c r="G234" s="127"/>
      <c r="H234" s="127"/>
      <c r="I234" s="127"/>
      <c r="J234" s="45"/>
      <c r="K234" s="45"/>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c r="BI234" s="32"/>
    </row>
    <row r="235" spans="1:61">
      <c r="A235" s="32"/>
      <c r="B235" s="52"/>
      <c r="C235" s="112"/>
      <c r="E235" s="114"/>
      <c r="F235" s="32"/>
      <c r="G235" s="127"/>
      <c r="H235" s="127"/>
      <c r="I235" s="127"/>
      <c r="J235" s="45"/>
      <c r="K235" s="45"/>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row>
    <row r="236" spans="1:61">
      <c r="A236" s="32"/>
      <c r="B236" s="52"/>
      <c r="C236" s="112"/>
      <c r="E236" s="114"/>
      <c r="F236" s="32"/>
      <c r="G236" s="127"/>
      <c r="H236" s="127"/>
      <c r="I236" s="127"/>
      <c r="J236" s="45"/>
      <c r="K236" s="45"/>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row>
    <row r="237" spans="1:61">
      <c r="A237" s="32"/>
      <c r="B237" s="52"/>
      <c r="C237" s="112"/>
      <c r="E237" s="114"/>
      <c r="F237" s="32"/>
      <c r="G237" s="127"/>
      <c r="H237" s="127"/>
      <c r="I237" s="127"/>
      <c r="J237" s="45"/>
      <c r="K237" s="45"/>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row>
    <row r="238" spans="1:61">
      <c r="A238" s="32"/>
      <c r="B238" s="52"/>
      <c r="C238" s="112"/>
      <c r="E238" s="114"/>
      <c r="F238" s="32"/>
      <c r="G238" s="127"/>
      <c r="H238" s="127"/>
      <c r="I238" s="127"/>
      <c r="J238" s="45"/>
      <c r="K238" s="45"/>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row>
    <row r="239" spans="1:61">
      <c r="A239" s="32"/>
      <c r="B239" s="52"/>
      <c r="C239" s="112"/>
      <c r="E239" s="114"/>
      <c r="F239" s="32"/>
      <c r="G239" s="127"/>
      <c r="H239" s="127"/>
      <c r="I239" s="127"/>
      <c r="J239" s="45"/>
      <c r="K239" s="45"/>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row>
    <row r="240" spans="1:61">
      <c r="A240" s="32"/>
      <c r="B240" s="52"/>
      <c r="C240" s="112"/>
      <c r="E240" s="114"/>
      <c r="F240" s="32"/>
      <c r="G240" s="127"/>
      <c r="H240" s="127"/>
      <c r="I240" s="127"/>
      <c r="J240" s="45"/>
      <c r="K240" s="45"/>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row>
    <row r="241" spans="1:61">
      <c r="A241" s="32"/>
      <c r="B241" s="52"/>
      <c r="C241" s="112"/>
      <c r="E241" s="114"/>
      <c r="F241" s="32"/>
      <c r="G241" s="127"/>
      <c r="H241" s="127"/>
      <c r="I241" s="127"/>
      <c r="J241" s="45"/>
      <c r="K241" s="45"/>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row>
    <row r="242" spans="1:61">
      <c r="A242" s="32"/>
      <c r="B242" s="52"/>
      <c r="C242" s="112"/>
      <c r="E242" s="114"/>
      <c r="F242" s="32"/>
      <c r="G242" s="127"/>
      <c r="H242" s="127"/>
      <c r="I242" s="127"/>
      <c r="J242" s="45"/>
      <c r="K242" s="45"/>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row>
    <row r="243" spans="1:61">
      <c r="A243" s="32"/>
      <c r="B243" s="52"/>
      <c r="C243" s="112"/>
      <c r="E243" s="114"/>
      <c r="F243" s="32"/>
      <c r="G243" s="127"/>
      <c r="H243" s="127"/>
      <c r="I243" s="127"/>
      <c r="J243" s="45"/>
      <c r="K243" s="45"/>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row>
    <row r="244" spans="1:61">
      <c r="A244" s="32"/>
      <c r="B244" s="52"/>
      <c r="C244" s="112"/>
      <c r="E244" s="114"/>
      <c r="F244" s="32"/>
      <c r="G244" s="127"/>
      <c r="H244" s="127"/>
      <c r="I244" s="127"/>
      <c r="J244" s="45"/>
      <c r="K244" s="45"/>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row>
    <row r="245" spans="1:61">
      <c r="A245" s="32"/>
      <c r="B245" s="52"/>
      <c r="C245" s="112"/>
      <c r="E245" s="114"/>
      <c r="F245" s="32"/>
      <c r="G245" s="127"/>
      <c r="H245" s="127"/>
      <c r="I245" s="127"/>
      <c r="J245" s="45"/>
      <c r="K245" s="45"/>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row>
  </sheetData>
  <sheetProtection selectLockedCells="1" selectUnlockedCells="1"/>
  <phoneticPr fontId="36" type="noConversion"/>
  <pageMargins left="0.7" right="0.7" top="0.78740157499999996" bottom="0.78740157499999996"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3" r:id="rId4" name="Button 3">
              <controlPr defaultSize="0" print="0" autoFill="0" autoPict="0" macro="[0]!Filter_Produkte">
                <anchor moveWithCells="1" sizeWithCells="1">
                  <from>
                    <xdr:col>3</xdr:col>
                    <xdr:colOff>160020</xdr:colOff>
                    <xdr:row>0</xdr:row>
                    <xdr:rowOff>114300</xdr:rowOff>
                  </from>
                  <to>
                    <xdr:col>3</xdr:col>
                    <xdr:colOff>1684020</xdr:colOff>
                    <xdr:row>0</xdr:row>
                    <xdr:rowOff>655320</xdr:rowOff>
                  </to>
                </anchor>
              </controlPr>
            </control>
          </mc:Choice>
        </mc:AlternateContent>
        <mc:AlternateContent xmlns:mc="http://schemas.openxmlformats.org/markup-compatibility/2006">
          <mc:Choice Requires="x14">
            <control shapeId="35844" r:id="rId5" name="Button 4">
              <controlPr defaultSize="0" print="0" autoFill="0" autoPict="0" macro="[0]!Un_Filter">
                <anchor moveWithCells="1" sizeWithCells="1">
                  <from>
                    <xdr:col>3</xdr:col>
                    <xdr:colOff>1859280</xdr:colOff>
                    <xdr:row>0</xdr:row>
                    <xdr:rowOff>99060</xdr:rowOff>
                  </from>
                  <to>
                    <xdr:col>5</xdr:col>
                    <xdr:colOff>327660</xdr:colOff>
                    <xdr:row>0</xdr:row>
                    <xdr:rowOff>640080</xdr:rowOff>
                  </to>
                </anchor>
              </controlPr>
            </control>
          </mc:Choice>
        </mc:AlternateContent>
        <mc:AlternateContent xmlns:mc="http://schemas.openxmlformats.org/markup-compatibility/2006">
          <mc:Choice Requires="x14">
            <control shapeId="35847" r:id="rId6" name="Button 7">
              <controlPr defaultSize="0" print="0" autoFill="0" autoPict="0" macro="[0]!Zusammenfassung_alles_copy">
                <anchor moveWithCells="1" sizeWithCells="1">
                  <from>
                    <xdr:col>5</xdr:col>
                    <xdr:colOff>556260</xdr:colOff>
                    <xdr:row>0</xdr:row>
                    <xdr:rowOff>99060</xdr:rowOff>
                  </from>
                  <to>
                    <xdr:col>7</xdr:col>
                    <xdr:colOff>213360</xdr:colOff>
                    <xdr:row>0</xdr:row>
                    <xdr:rowOff>617220</xdr:rowOff>
                  </to>
                </anchor>
              </controlPr>
            </control>
          </mc:Choice>
        </mc:AlternateContent>
      </controls>
    </mc:Choice>
  </mc:AlternateContent>
  <tableParts count="1">
    <tablePart r:id="rId7"/>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CC432-42E8-45AA-B2F8-625BC9B0DE93}">
  <sheetPr codeName="Tabelle2">
    <pageSetUpPr fitToPage="1"/>
  </sheetPr>
  <dimension ref="A1:M103"/>
  <sheetViews>
    <sheetView showZeros="0" topLeftCell="A16" zoomScale="70" zoomScaleNormal="70" workbookViewId="0">
      <selection activeCell="A20" sqref="A20"/>
    </sheetView>
  </sheetViews>
  <sheetFormatPr baseColWidth="10" defaultColWidth="11.44140625" defaultRowHeight="14.4"/>
  <cols>
    <col min="1" max="1" width="12" style="156" customWidth="1"/>
    <col min="2" max="2" width="14.6640625" style="156" customWidth="1"/>
    <col min="3" max="3" width="15.5546875" style="156" bestFit="1" customWidth="1"/>
    <col min="4" max="4" width="22.44140625" style="156" customWidth="1"/>
    <col min="5" max="5" width="19.109375" style="156" customWidth="1"/>
    <col min="6" max="6" width="28.44140625" style="156" customWidth="1"/>
    <col min="7" max="7" width="13.33203125" style="156" customWidth="1"/>
    <col min="8" max="8" width="17.109375" style="156" customWidth="1"/>
    <col min="9" max="9" width="18" style="156" customWidth="1"/>
    <col min="10" max="10" width="70" style="97" customWidth="1"/>
    <col min="11" max="11" width="20" style="97" customWidth="1"/>
    <col min="12" max="12" width="14.5546875" style="97" customWidth="1"/>
    <col min="13" max="16384" width="11.44140625" style="97"/>
  </cols>
  <sheetData>
    <row r="1" spans="1:12" ht="15">
      <c r="A1" s="155"/>
    </row>
    <row r="2" spans="1:12" ht="19.2">
      <c r="A2" s="155"/>
      <c r="I2" s="98" t="s">
        <v>97</v>
      </c>
    </row>
    <row r="3" spans="1:12" ht="19.2">
      <c r="A3" s="157"/>
      <c r="I3" s="98" t="s">
        <v>98</v>
      </c>
    </row>
    <row r="4" spans="1:12">
      <c r="A4" s="157"/>
    </row>
    <row r="5" spans="1:12" ht="16.2">
      <c r="A5" s="158" t="s">
        <v>99</v>
      </c>
      <c r="B5" s="159"/>
      <c r="C5" s="159"/>
      <c r="D5" s="159"/>
      <c r="G5" s="99"/>
      <c r="J5" s="100"/>
    </row>
    <row r="6" spans="1:12" ht="16.2">
      <c r="A6" s="159">
        <f>Kostenübersicht!G2</f>
        <v>0</v>
      </c>
      <c r="B6" s="159"/>
      <c r="C6" s="159"/>
      <c r="D6" s="159"/>
      <c r="G6" s="344" t="s">
        <v>100</v>
      </c>
      <c r="H6" s="344"/>
      <c r="I6" s="101">
        <f>Kostenübersicht!E8</f>
        <v>45627</v>
      </c>
    </row>
    <row r="7" spans="1:12" ht="16.2">
      <c r="A7" s="159">
        <f>Kostenübersicht!G3</f>
        <v>0</v>
      </c>
      <c r="B7" s="159"/>
      <c r="D7" s="159"/>
      <c r="G7" s="344" t="s">
        <v>101</v>
      </c>
      <c r="H7" s="344"/>
      <c r="I7" s="101"/>
      <c r="J7" s="100"/>
      <c r="L7" s="102" t="s">
        <v>102</v>
      </c>
    </row>
    <row r="8" spans="1:12" ht="16.2">
      <c r="A8" s="159">
        <f>Kostenübersicht!G4</f>
        <v>0</v>
      </c>
      <c r="B8" s="159"/>
      <c r="C8" s="159"/>
      <c r="D8" s="159"/>
      <c r="E8" s="99"/>
      <c r="F8" s="99"/>
      <c r="G8" s="344" t="s">
        <v>103</v>
      </c>
      <c r="H8" s="344"/>
      <c r="I8" s="154">
        <f>'Adressdaten der TeilnehmerInnen'!A203</f>
        <v>0</v>
      </c>
      <c r="J8" s="100"/>
      <c r="L8" s="97" t="s">
        <v>104</v>
      </c>
    </row>
    <row r="9" spans="1:12" ht="16.2">
      <c r="A9" s="159">
        <f>Kostenübersicht!G5</f>
        <v>0</v>
      </c>
      <c r="B9" s="159"/>
      <c r="C9" s="159"/>
      <c r="D9" s="159"/>
      <c r="E9" s="99"/>
      <c r="F9" s="99"/>
      <c r="J9" s="100"/>
    </row>
    <row r="10" spans="1:12" ht="16.2">
      <c r="B10" s="159"/>
      <c r="C10" s="159"/>
      <c r="E10" s="159"/>
      <c r="F10" s="159"/>
      <c r="H10" s="159"/>
      <c r="I10" s="160"/>
    </row>
    <row r="11" spans="1:12" ht="16.2">
      <c r="B11" s="159"/>
      <c r="C11" s="159"/>
      <c r="E11" s="159"/>
      <c r="F11" s="159"/>
      <c r="H11" s="159"/>
      <c r="I11" s="160"/>
    </row>
    <row r="12" spans="1:12" ht="16.2">
      <c r="B12" s="159"/>
      <c r="C12" s="159"/>
      <c r="D12" s="159"/>
      <c r="E12" s="159"/>
      <c r="F12" s="159"/>
      <c r="H12" s="159"/>
    </row>
    <row r="13" spans="1:12" ht="16.2">
      <c r="B13" s="159"/>
      <c r="C13" s="159"/>
      <c r="D13" s="159"/>
      <c r="E13" s="159"/>
      <c r="F13" s="159"/>
      <c r="H13" s="159"/>
      <c r="I13" s="159"/>
      <c r="K13" s="97" t="s">
        <v>105</v>
      </c>
      <c r="L13" s="97" t="str">
        <f>L8&amp;" - "&amp;A6</f>
        <v>Angebot - 0</v>
      </c>
    </row>
    <row r="14" spans="1:12" ht="16.2">
      <c r="B14" s="159"/>
      <c r="D14" s="159"/>
      <c r="H14" s="103"/>
      <c r="I14" s="119">
        <f ca="1">TODAY()</f>
        <v>45594</v>
      </c>
      <c r="K14" s="97" t="s">
        <v>106</v>
      </c>
      <c r="L14" s="201" t="s">
        <v>182</v>
      </c>
    </row>
    <row r="15" spans="1:12" ht="16.2">
      <c r="A15" s="104"/>
      <c r="B15" s="104"/>
      <c r="C15" s="104"/>
      <c r="D15" s="159"/>
      <c r="G15" s="103"/>
      <c r="H15" s="119"/>
    </row>
    <row r="16" spans="1:12" ht="16.2">
      <c r="A16" s="104"/>
      <c r="B16" s="104"/>
      <c r="C16" s="105"/>
      <c r="D16" s="159"/>
      <c r="G16" s="103"/>
      <c r="H16" s="119"/>
    </row>
    <row r="17" spans="1:13" ht="16.2">
      <c r="C17" s="103"/>
      <c r="D17" s="159"/>
      <c r="G17" s="103"/>
      <c r="H17" s="159"/>
      <c r="L17" s="201" t="s">
        <v>180</v>
      </c>
      <c r="M17" s="201" t="s">
        <v>187</v>
      </c>
    </row>
    <row r="18" spans="1:13" ht="18.600000000000001">
      <c r="A18" s="106" t="s">
        <v>188</v>
      </c>
      <c r="B18" s="107"/>
      <c r="C18" s="103"/>
      <c r="D18" s="159"/>
      <c r="E18" s="159"/>
      <c r="F18" s="162"/>
      <c r="G18" s="162"/>
      <c r="H18" s="162"/>
      <c r="I18" s="162"/>
      <c r="L18" s="201" t="s">
        <v>181</v>
      </c>
      <c r="M18" s="201" t="s">
        <v>182</v>
      </c>
    </row>
    <row r="19" spans="1:13" ht="16.2">
      <c r="B19" s="159"/>
      <c r="C19" s="159"/>
      <c r="D19" s="160"/>
      <c r="E19" s="107"/>
      <c r="F19" s="162"/>
      <c r="G19" s="162"/>
      <c r="H19" s="162"/>
      <c r="I19" s="162"/>
    </row>
    <row r="20" spans="1:13" ht="16.2">
      <c r="A20" s="103"/>
      <c r="B20" s="159"/>
      <c r="C20" s="159"/>
      <c r="D20" s="160"/>
      <c r="E20" s="107"/>
      <c r="F20" s="162"/>
      <c r="G20" s="162"/>
      <c r="H20" s="162"/>
      <c r="I20" s="162"/>
    </row>
    <row r="21" spans="1:13" ht="16.2">
      <c r="A21" s="103"/>
      <c r="B21" s="159"/>
      <c r="C21" s="159"/>
      <c r="D21" s="160"/>
      <c r="E21" s="107"/>
      <c r="F21" s="162"/>
      <c r="G21" s="162"/>
      <c r="H21" s="162"/>
      <c r="I21" s="162"/>
    </row>
    <row r="22" spans="1:13" ht="16.2">
      <c r="A22" s="103"/>
      <c r="B22" s="159"/>
      <c r="C22" s="159"/>
      <c r="D22" s="160"/>
      <c r="E22" s="107"/>
      <c r="F22" s="162"/>
      <c r="G22" s="162"/>
      <c r="H22" s="162"/>
      <c r="I22" s="162"/>
    </row>
    <row r="23" spans="1:13" s="108" customFormat="1" ht="20.100000000000001" customHeight="1">
      <c r="A23" s="162"/>
      <c r="B23" s="107"/>
      <c r="C23" s="159"/>
      <c r="D23" s="162"/>
      <c r="E23" s="162"/>
      <c r="F23" s="162"/>
      <c r="G23" s="162"/>
      <c r="H23" s="162"/>
      <c r="I23" s="162"/>
    </row>
    <row r="24" spans="1:13" s="108" customFormat="1">
      <c r="A24" s="162"/>
      <c r="B24" s="162"/>
      <c r="C24" s="162"/>
      <c r="D24" s="162"/>
      <c r="E24" s="162"/>
      <c r="F24" s="162"/>
      <c r="G24" s="162"/>
      <c r="H24" s="162"/>
      <c r="I24" s="162"/>
    </row>
    <row r="25" spans="1:13" s="108" customFormat="1" ht="30" customHeight="1">
      <c r="A25" s="345" t="s">
        <v>107</v>
      </c>
      <c r="B25" s="345"/>
      <c r="C25" s="345"/>
      <c r="D25" s="345"/>
      <c r="E25" s="345"/>
      <c r="F25" s="345"/>
      <c r="G25" s="164" t="s">
        <v>80</v>
      </c>
      <c r="H25" s="165" t="s">
        <v>108</v>
      </c>
      <c r="I25" s="164" t="s">
        <v>109</v>
      </c>
    </row>
    <row r="26" spans="1:13" s="108" customFormat="1" ht="16.2">
      <c r="A26" s="166"/>
      <c r="B26" s="167"/>
      <c r="C26" s="167"/>
      <c r="D26" s="167"/>
      <c r="E26" s="167"/>
      <c r="F26" s="168"/>
      <c r="G26" s="169" t="e">
        <f>VLOOKUP(A26,Zusammenfassung!A:D,2,0)</f>
        <v>#N/A</v>
      </c>
      <c r="H26" s="170" t="e">
        <f>VLOOKUP(A26,'Eure Boxen'!A:B,2,0)</f>
        <v>#N/A</v>
      </c>
      <c r="I26" s="170" t="e">
        <f>G26*H26</f>
        <v>#N/A</v>
      </c>
      <c r="J26"/>
    </row>
    <row r="27" spans="1:13" s="108" customFormat="1" ht="16.2">
      <c r="A27" s="166"/>
      <c r="B27" s="167"/>
      <c r="C27" s="167"/>
      <c r="D27" s="167"/>
      <c r="E27" s="167"/>
      <c r="F27" s="168"/>
      <c r="G27" s="169" t="e">
        <f>VLOOKUP(A27,Zusammenfassung!A:D,2,0)</f>
        <v>#N/A</v>
      </c>
      <c r="H27" s="170" t="e">
        <f>VLOOKUP(A27,'Eure Boxen'!A:B,2,0)</f>
        <v>#N/A</v>
      </c>
      <c r="I27" s="170" t="e">
        <f t="shared" ref="I27:I43" si="0">G27*H27</f>
        <v>#N/A</v>
      </c>
      <c r="J27"/>
    </row>
    <row r="28" spans="1:13" s="108" customFormat="1" ht="16.2">
      <c r="A28" s="166"/>
      <c r="B28" s="167"/>
      <c r="C28" s="167"/>
      <c r="D28" s="167"/>
      <c r="E28" s="167"/>
      <c r="F28" s="168"/>
      <c r="G28" s="169" t="e">
        <f>VLOOKUP(A28,Zusammenfassung!A:D,2,0)</f>
        <v>#N/A</v>
      </c>
      <c r="H28" s="170" t="e">
        <f>VLOOKUP(A28,'Eure Boxen'!A:B,2,0)</f>
        <v>#N/A</v>
      </c>
      <c r="I28" s="170" t="e">
        <f t="shared" si="0"/>
        <v>#N/A</v>
      </c>
      <c r="J28"/>
    </row>
    <row r="29" spans="1:13" ht="16.2">
      <c r="A29" s="166"/>
      <c r="B29" s="167"/>
      <c r="C29" s="167"/>
      <c r="D29" s="167"/>
      <c r="E29" s="167"/>
      <c r="F29" s="168"/>
      <c r="G29" s="169" t="e">
        <f>VLOOKUP(A29,Zusammenfassung!A:D,2,0)</f>
        <v>#N/A</v>
      </c>
      <c r="H29" s="170" t="e">
        <f>VLOOKUP(A29,'Eure Boxen'!A:B,2,0)</f>
        <v>#N/A</v>
      </c>
      <c r="I29" s="170" t="e">
        <f t="shared" si="0"/>
        <v>#N/A</v>
      </c>
      <c r="J29"/>
    </row>
    <row r="30" spans="1:13" s="108" customFormat="1" ht="16.2">
      <c r="A30" s="166"/>
      <c r="B30" s="167"/>
      <c r="C30" s="167"/>
      <c r="D30" s="167"/>
      <c r="E30" s="167"/>
      <c r="F30" s="168"/>
      <c r="G30" s="169" t="e">
        <f>VLOOKUP(A30,Zusammenfassung!A:D,2,0)</f>
        <v>#N/A</v>
      </c>
      <c r="H30" s="170" t="e">
        <f>VLOOKUP(A30,'Eure Boxen'!A:B,2,0)</f>
        <v>#N/A</v>
      </c>
      <c r="I30" s="170" t="e">
        <f t="shared" si="0"/>
        <v>#N/A</v>
      </c>
      <c r="J30"/>
    </row>
    <row r="31" spans="1:13" ht="16.2">
      <c r="A31" s="166"/>
      <c r="B31" s="167"/>
      <c r="C31" s="167"/>
      <c r="D31" s="167"/>
      <c r="E31" s="167"/>
      <c r="F31" s="168"/>
      <c r="G31" s="169" t="e">
        <f>VLOOKUP(A31,Zusammenfassung!A:D,2,0)</f>
        <v>#N/A</v>
      </c>
      <c r="H31" s="170" t="e">
        <f>VLOOKUP(A31,'Eure Boxen'!A:B,2,0)</f>
        <v>#N/A</v>
      </c>
      <c r="I31" s="170" t="e">
        <f t="shared" si="0"/>
        <v>#N/A</v>
      </c>
      <c r="J31"/>
    </row>
    <row r="32" spans="1:13" ht="16.2">
      <c r="A32" s="166"/>
      <c r="B32" s="167"/>
      <c r="C32" s="167"/>
      <c r="D32" s="167"/>
      <c r="E32" s="167"/>
      <c r="F32" s="168"/>
      <c r="G32" s="169" t="e">
        <f>VLOOKUP(A32,Zusammenfassung!A:D,2,0)</f>
        <v>#N/A</v>
      </c>
      <c r="H32" s="170" t="e">
        <f>VLOOKUP(A32,'Eure Boxen'!A:B,2,0)</f>
        <v>#N/A</v>
      </c>
      <c r="I32" s="170" t="e">
        <f t="shared" si="0"/>
        <v>#N/A</v>
      </c>
      <c r="J32"/>
    </row>
    <row r="33" spans="1:10" ht="16.2">
      <c r="A33" s="166"/>
      <c r="B33" s="167"/>
      <c r="C33" s="167"/>
      <c r="D33" s="167"/>
      <c r="E33" s="167"/>
      <c r="F33" s="168"/>
      <c r="G33" s="169" t="e">
        <f>VLOOKUP(A33,Zusammenfassung!A:D,2,0)</f>
        <v>#N/A</v>
      </c>
      <c r="H33" s="170" t="e">
        <f>VLOOKUP(A33,'Eure Boxen'!A:B,2,0)</f>
        <v>#N/A</v>
      </c>
      <c r="I33" s="170" t="e">
        <f t="shared" si="0"/>
        <v>#N/A</v>
      </c>
      <c r="J33"/>
    </row>
    <row r="34" spans="1:10" ht="16.2">
      <c r="A34" s="166"/>
      <c r="B34" s="167"/>
      <c r="C34" s="167"/>
      <c r="D34" s="167"/>
      <c r="E34" s="167"/>
      <c r="F34" s="168"/>
      <c r="G34" s="169" t="e">
        <f>VLOOKUP(A34,Zusammenfassung!A:D,2,0)</f>
        <v>#N/A</v>
      </c>
      <c r="H34" s="170" t="e">
        <f>VLOOKUP(A34,'Eure Boxen'!A:B,2,0)</f>
        <v>#N/A</v>
      </c>
      <c r="I34" s="170" t="e">
        <f t="shared" si="0"/>
        <v>#N/A</v>
      </c>
      <c r="J34"/>
    </row>
    <row r="35" spans="1:10" ht="16.2">
      <c r="A35" s="166"/>
      <c r="B35" s="167"/>
      <c r="C35" s="167"/>
      <c r="D35" s="167"/>
      <c r="E35" s="167"/>
      <c r="F35" s="168"/>
      <c r="G35" s="169" t="e">
        <f>VLOOKUP(A35,Zusammenfassung!A:D,2,0)</f>
        <v>#N/A</v>
      </c>
      <c r="H35" s="170" t="e">
        <f>VLOOKUP(A35,'Eure Boxen'!A:B,2,0)</f>
        <v>#N/A</v>
      </c>
      <c r="I35" s="170" t="e">
        <f t="shared" si="0"/>
        <v>#N/A</v>
      </c>
    </row>
    <row r="36" spans="1:10" ht="16.2">
      <c r="A36" s="166"/>
      <c r="B36" s="167"/>
      <c r="C36" s="167"/>
      <c r="D36" s="167"/>
      <c r="E36" s="167"/>
      <c r="F36" s="168"/>
      <c r="G36" s="169" t="e">
        <f>VLOOKUP(A36,Zusammenfassung!A:D,2,0)</f>
        <v>#N/A</v>
      </c>
      <c r="H36" s="170" t="e">
        <f>VLOOKUP(A36,'Eure Boxen'!A:B,2,0)</f>
        <v>#N/A</v>
      </c>
      <c r="I36" s="170" t="e">
        <f t="shared" si="0"/>
        <v>#N/A</v>
      </c>
    </row>
    <row r="37" spans="1:10" ht="16.2">
      <c r="A37" s="205"/>
      <c r="B37" s="167"/>
      <c r="C37" s="167"/>
      <c r="D37" s="167"/>
      <c r="E37" s="167"/>
      <c r="F37" s="168"/>
      <c r="G37" s="169" t="e">
        <f>VLOOKUP(A37,Zusammenfassung!A:D,2,0)</f>
        <v>#N/A</v>
      </c>
      <c r="H37" s="170" t="e">
        <f>VLOOKUP(A37,'Eure Boxen'!A:B,2,0)</f>
        <v>#N/A</v>
      </c>
      <c r="I37" s="170" t="e">
        <f t="shared" si="0"/>
        <v>#N/A</v>
      </c>
    </row>
    <row r="38" spans="1:10" ht="16.2">
      <c r="A38" s="166"/>
      <c r="B38" s="167"/>
      <c r="C38" s="167"/>
      <c r="D38" s="167"/>
      <c r="E38" s="167"/>
      <c r="F38" s="168"/>
      <c r="G38" s="169" t="e">
        <f>VLOOKUP(A38,Zusammenfassung!A:D,2,0)</f>
        <v>#N/A</v>
      </c>
      <c r="H38" s="170" t="e">
        <f>VLOOKUP(A38,'Eure Boxen'!A:B,2,0)</f>
        <v>#N/A</v>
      </c>
      <c r="I38" s="170" t="e">
        <f t="shared" si="0"/>
        <v>#N/A</v>
      </c>
    </row>
    <row r="39" spans="1:10" ht="16.2">
      <c r="A39" s="166"/>
      <c r="B39" s="167"/>
      <c r="C39" s="167"/>
      <c r="D39" s="167"/>
      <c r="E39" s="167"/>
      <c r="F39" s="168"/>
      <c r="G39" s="169" t="e">
        <f>VLOOKUP(A39,Zusammenfassung!A:D,2,0)</f>
        <v>#N/A</v>
      </c>
      <c r="H39" s="170" t="e">
        <f>VLOOKUP(A39,'Eure Boxen'!A:B,2,0)</f>
        <v>#N/A</v>
      </c>
      <c r="I39" s="170" t="e">
        <f t="shared" si="0"/>
        <v>#N/A</v>
      </c>
    </row>
    <row r="40" spans="1:10" ht="16.2">
      <c r="A40" s="166"/>
      <c r="B40" s="167"/>
      <c r="C40" s="167"/>
      <c r="D40" s="167"/>
      <c r="E40" s="167"/>
      <c r="F40" s="168"/>
      <c r="G40" s="169" t="e">
        <f>VLOOKUP(A40,Zusammenfassung!A:D,2,0)</f>
        <v>#N/A</v>
      </c>
      <c r="H40" s="170" t="e">
        <f>VLOOKUP(A40,'Eure Boxen'!A:B,2,0)</f>
        <v>#N/A</v>
      </c>
      <c r="I40" s="170" t="e">
        <f t="shared" si="0"/>
        <v>#N/A</v>
      </c>
    </row>
    <row r="41" spans="1:10" ht="16.2">
      <c r="A41" s="166"/>
      <c r="B41" s="167"/>
      <c r="C41" s="167"/>
      <c r="D41" s="167"/>
      <c r="E41" s="167"/>
      <c r="F41" s="168"/>
      <c r="G41" s="169" t="e">
        <f>VLOOKUP(A41,Zusammenfassung!A:D,2,0)</f>
        <v>#N/A</v>
      </c>
      <c r="H41" s="170" t="e">
        <f>VLOOKUP(A41,'Eure Boxen'!A:B,2,0)</f>
        <v>#N/A</v>
      </c>
      <c r="I41" s="170" t="e">
        <f t="shared" si="0"/>
        <v>#N/A</v>
      </c>
    </row>
    <row r="42" spans="1:10" ht="16.2">
      <c r="A42" s="166"/>
      <c r="B42" s="167"/>
      <c r="C42" s="167"/>
      <c r="D42" s="167"/>
      <c r="E42" s="167"/>
      <c r="F42" s="168"/>
      <c r="G42" s="169" t="e">
        <f>VLOOKUP(A42,Zusammenfassung!A:D,2,0)</f>
        <v>#N/A</v>
      </c>
      <c r="H42" s="170" t="e">
        <f>VLOOKUP(A42,'Eure Boxen'!A:B,2,0)</f>
        <v>#N/A</v>
      </c>
      <c r="I42" s="170" t="e">
        <f t="shared" si="0"/>
        <v>#N/A</v>
      </c>
    </row>
    <row r="43" spans="1:10" ht="16.2">
      <c r="A43" s="166"/>
      <c r="B43" s="167"/>
      <c r="C43" s="167"/>
      <c r="D43" s="167"/>
      <c r="E43" s="167"/>
      <c r="F43" s="168"/>
      <c r="G43" s="169" t="e">
        <f>VLOOKUP(A43,Zusammenfassung!A:D,2,0)</f>
        <v>#N/A</v>
      </c>
      <c r="H43" s="170" t="e">
        <f>VLOOKUP(A43,'Eure Boxen'!A:B,2,0)</f>
        <v>#N/A</v>
      </c>
      <c r="I43" s="170" t="e">
        <f t="shared" si="0"/>
        <v>#N/A</v>
      </c>
    </row>
    <row r="44" spans="1:10" ht="30" customHeight="1">
      <c r="A44" s="343" t="s">
        <v>110</v>
      </c>
      <c r="B44" s="343"/>
      <c r="C44" s="343"/>
      <c r="D44" s="343"/>
      <c r="E44" s="343"/>
      <c r="F44" s="343"/>
      <c r="G44" s="171" t="s">
        <v>80</v>
      </c>
      <c r="H44" s="172" t="s">
        <v>108</v>
      </c>
      <c r="I44" s="173" t="s">
        <v>109</v>
      </c>
    </row>
    <row r="45" spans="1:10" ht="16.2">
      <c r="A45" s="166"/>
      <c r="B45" s="174"/>
      <c r="C45" s="174"/>
      <c r="D45" s="174"/>
      <c r="E45" s="174"/>
      <c r="F45" s="175"/>
      <c r="G45" s="169" t="e">
        <f>VLOOKUP(A45,Zusammenfassung!A:D,2,0)</f>
        <v>#N/A</v>
      </c>
      <c r="H45" s="170" t="e">
        <f>VLOOKUP(A45,'Eure Boxen'!A:B,2,0)</f>
        <v>#N/A</v>
      </c>
      <c r="I45" s="170" t="e">
        <f>G45*H45</f>
        <v>#N/A</v>
      </c>
    </row>
    <row r="46" spans="1:10" ht="16.2">
      <c r="A46" s="166"/>
      <c r="B46" s="174"/>
      <c r="C46" s="174"/>
      <c r="D46" s="174"/>
      <c r="E46" s="174"/>
      <c r="F46" s="175"/>
      <c r="G46" s="169" t="e">
        <f>VLOOKUP(A46,Zusammenfassung!A:D,2,0)</f>
        <v>#N/A</v>
      </c>
      <c r="H46" s="170" t="e">
        <f>VLOOKUP(A46,'Eure Boxen'!A:B,2,0)</f>
        <v>#N/A</v>
      </c>
      <c r="I46" s="170" t="e">
        <f t="shared" ref="I46:I50" si="1">G46*H46</f>
        <v>#N/A</v>
      </c>
    </row>
    <row r="47" spans="1:10" ht="16.2">
      <c r="A47" s="166"/>
      <c r="B47" s="174"/>
      <c r="C47" s="174"/>
      <c r="D47" s="174"/>
      <c r="E47" s="174"/>
      <c r="F47" s="175"/>
      <c r="G47" s="169" t="e">
        <f>VLOOKUP(A47,Zusammenfassung!A:D,2,0)</f>
        <v>#N/A</v>
      </c>
      <c r="H47" s="170" t="e">
        <f>VLOOKUP(A47,'Eure Boxen'!A:B,2,0)</f>
        <v>#N/A</v>
      </c>
      <c r="I47" s="170" t="e">
        <f t="shared" si="1"/>
        <v>#N/A</v>
      </c>
    </row>
    <row r="48" spans="1:10" ht="16.2">
      <c r="A48" s="166"/>
      <c r="B48" s="174"/>
      <c r="C48" s="174"/>
      <c r="D48" s="174"/>
      <c r="E48" s="174"/>
      <c r="F48" s="175"/>
      <c r="G48" s="169" t="e">
        <f>VLOOKUP(A48,Zusammenfassung!A:D,2,0)</f>
        <v>#N/A</v>
      </c>
      <c r="H48" s="170" t="e">
        <f>VLOOKUP(A48,'Eure Boxen'!A:B,2,0)</f>
        <v>#N/A</v>
      </c>
      <c r="I48" s="170" t="e">
        <f t="shared" si="1"/>
        <v>#N/A</v>
      </c>
    </row>
    <row r="49" spans="1:9" ht="16.2">
      <c r="A49" s="166"/>
      <c r="B49" s="174"/>
      <c r="C49" s="174"/>
      <c r="D49" s="174"/>
      <c r="E49" s="174"/>
      <c r="F49" s="175"/>
      <c r="G49" s="169" t="e">
        <f>VLOOKUP(A49,Zusammenfassung!A:D,2,0)</f>
        <v>#N/A</v>
      </c>
      <c r="H49" s="170" t="e">
        <f>VLOOKUP(A49,'Eure Boxen'!A:B,2,0)</f>
        <v>#N/A</v>
      </c>
      <c r="I49" s="170" t="e">
        <f t="shared" si="1"/>
        <v>#N/A</v>
      </c>
    </row>
    <row r="50" spans="1:9" ht="16.2">
      <c r="A50" s="166"/>
      <c r="B50" s="174"/>
      <c r="C50" s="174"/>
      <c r="D50" s="174"/>
      <c r="E50" s="174"/>
      <c r="F50" s="175"/>
      <c r="G50" s="169" t="e">
        <f>VLOOKUP(A50,Zusammenfassung!A:D,2,0)</f>
        <v>#N/A</v>
      </c>
      <c r="H50" s="170" t="e">
        <f>VLOOKUP(A50,'Eure Boxen'!A:B,2,0)</f>
        <v>#N/A</v>
      </c>
      <c r="I50" s="170" t="e">
        <f t="shared" si="1"/>
        <v>#N/A</v>
      </c>
    </row>
    <row r="51" spans="1:9" ht="16.2">
      <c r="A51" s="104"/>
      <c r="B51" s="176"/>
      <c r="C51" s="176"/>
      <c r="D51" s="176"/>
      <c r="E51" s="176"/>
      <c r="F51" s="176"/>
      <c r="G51" s="177"/>
      <c r="H51" s="178"/>
      <c r="I51" s="178"/>
    </row>
    <row r="52" spans="1:9" ht="16.2">
      <c r="A52" s="203" t="s">
        <v>111</v>
      </c>
      <c r="B52" s="346" t="s">
        <v>112</v>
      </c>
      <c r="C52" s="347"/>
      <c r="D52" s="347"/>
      <c r="E52" s="347"/>
      <c r="F52" s="348"/>
      <c r="G52" s="164"/>
      <c r="H52" s="164"/>
      <c r="I52" s="164"/>
    </row>
    <row r="53" spans="1:9" ht="16.2">
      <c r="A53" s="179">
        <v>1</v>
      </c>
      <c r="B53" s="342" t="s">
        <v>11</v>
      </c>
      <c r="C53" s="342"/>
      <c r="D53" s="342"/>
      <c r="E53" s="342"/>
      <c r="F53" s="342"/>
      <c r="G53" s="180"/>
      <c r="H53" s="180"/>
      <c r="I53" s="181">
        <f>SUMIFS(I26:I43,I26:I43,"&lt;&gt;#NV")</f>
        <v>0</v>
      </c>
    </row>
    <row r="54" spans="1:9" ht="16.2">
      <c r="A54" s="179">
        <v>2</v>
      </c>
      <c r="B54" s="342" t="s">
        <v>8</v>
      </c>
      <c r="C54" s="342"/>
      <c r="D54" s="342"/>
      <c r="E54" s="342"/>
      <c r="F54" s="342"/>
      <c r="G54" s="180"/>
      <c r="H54" s="182"/>
      <c r="I54" s="181">
        <f>SUMIFS(I45:I50,I45:I50,"&lt;&gt;#NV")</f>
        <v>0</v>
      </c>
    </row>
    <row r="55" spans="1:9" ht="16.2">
      <c r="A55" s="179">
        <v>3</v>
      </c>
      <c r="B55" s="342" t="s">
        <v>169</v>
      </c>
      <c r="C55" s="342"/>
      <c r="D55" s="342"/>
      <c r="E55" s="342"/>
      <c r="F55" s="342"/>
      <c r="G55" s="183">
        <f>I8</f>
        <v>0</v>
      </c>
      <c r="H55" s="184">
        <f>VLOOKUP(B55,[2]Daten!A:B,2,0)</f>
        <v>3</v>
      </c>
      <c r="I55" s="206">
        <f>G55*H55</f>
        <v>0</v>
      </c>
    </row>
    <row r="56" spans="1:9" ht="16.2">
      <c r="A56" s="179">
        <v>4</v>
      </c>
      <c r="B56" s="342" t="s">
        <v>113</v>
      </c>
      <c r="C56" s="342"/>
      <c r="D56" s="342"/>
      <c r="E56" s="342"/>
      <c r="F56" s="342"/>
      <c r="G56" s="183">
        <f>I8</f>
        <v>0</v>
      </c>
      <c r="H56" s="184">
        <f>VLOOKUP(B56,[2]Daten!A:B,2,0)</f>
        <v>6.5</v>
      </c>
      <c r="I56" s="206">
        <f>G56*H56</f>
        <v>0</v>
      </c>
    </row>
    <row r="57" spans="1:9" ht="16.2">
      <c r="A57" s="179" t="s">
        <v>114</v>
      </c>
      <c r="B57" s="342" t="s">
        <v>175</v>
      </c>
      <c r="C57" s="342"/>
      <c r="D57" s="342"/>
      <c r="E57" s="342"/>
      <c r="F57" s="342"/>
      <c r="G57" s="183">
        <f>I8</f>
        <v>0</v>
      </c>
      <c r="H57" s="184">
        <f>VLOOKUP(B57,[2]Daten!A:B,2,0)</f>
        <v>0.75</v>
      </c>
      <c r="I57" s="206"/>
    </row>
    <row r="58" spans="1:9" ht="16.2">
      <c r="A58" s="185"/>
      <c r="B58" s="186"/>
      <c r="C58" s="186"/>
      <c r="D58" s="186"/>
      <c r="E58" s="186"/>
      <c r="F58" s="186"/>
      <c r="G58" s="186"/>
      <c r="H58" s="186"/>
      <c r="I58" s="187"/>
    </row>
    <row r="59" spans="1:9" ht="16.2">
      <c r="A59" s="185"/>
      <c r="B59" s="186"/>
      <c r="C59" s="186"/>
      <c r="D59" s="186"/>
      <c r="E59" s="186"/>
      <c r="F59" s="186"/>
      <c r="G59" s="186"/>
      <c r="H59" s="186"/>
      <c r="I59" s="187"/>
    </row>
    <row r="60" spans="1:9" ht="16.2">
      <c r="A60" s="351" t="s">
        <v>115</v>
      </c>
      <c r="B60" s="351"/>
      <c r="C60" s="351"/>
      <c r="D60" s="351"/>
      <c r="E60" s="351"/>
      <c r="F60" s="351"/>
      <c r="G60" s="352">
        <f>I53+I54+I55+I57+I56</f>
        <v>0</v>
      </c>
      <c r="H60" s="352"/>
      <c r="I60" s="352"/>
    </row>
    <row r="61" spans="1:9" ht="16.2">
      <c r="A61" s="185"/>
      <c r="B61" s="186"/>
      <c r="C61" s="186"/>
      <c r="D61" s="186"/>
      <c r="E61" s="186"/>
      <c r="F61" s="186"/>
      <c r="G61" s="186"/>
      <c r="H61" s="186"/>
      <c r="I61" s="187"/>
    </row>
    <row r="62" spans="1:9" ht="16.2">
      <c r="A62" s="353" t="s">
        <v>116</v>
      </c>
      <c r="B62" s="353"/>
      <c r="C62" s="353"/>
      <c r="D62" s="353"/>
      <c r="E62" s="353"/>
      <c r="F62" s="353"/>
      <c r="G62" s="354">
        <f>I53*0.07</f>
        <v>0</v>
      </c>
      <c r="H62" s="354"/>
      <c r="I62" s="354"/>
    </row>
    <row r="63" spans="1:9" ht="16.2">
      <c r="A63" s="353" t="s">
        <v>117</v>
      </c>
      <c r="B63" s="353"/>
      <c r="C63" s="353"/>
      <c r="D63" s="353"/>
      <c r="E63" s="353"/>
      <c r="F63" s="353"/>
      <c r="G63" s="355">
        <f>(I54+I55+I57+I56)*0.19</f>
        <v>0</v>
      </c>
      <c r="H63" s="355"/>
      <c r="I63" s="355"/>
    </row>
    <row r="64" spans="1:9" ht="16.2">
      <c r="A64" s="104"/>
      <c r="B64" s="186"/>
      <c r="C64" s="159"/>
      <c r="D64" s="159"/>
      <c r="E64" s="159"/>
      <c r="F64" s="159"/>
      <c r="G64" s="159"/>
      <c r="H64" s="186"/>
      <c r="I64" s="159"/>
    </row>
    <row r="65" spans="1:9" ht="16.2">
      <c r="A65" s="110"/>
      <c r="B65" s="110" t="s">
        <v>118</v>
      </c>
      <c r="C65" s="110"/>
      <c r="D65" s="110"/>
      <c r="E65" s="110"/>
      <c r="F65" s="110"/>
      <c r="G65" s="110"/>
      <c r="H65" s="110"/>
      <c r="I65" s="111">
        <f>G60+G62+G63</f>
        <v>0</v>
      </c>
    </row>
    <row r="66" spans="1:9" ht="16.2">
      <c r="A66" s="186"/>
      <c r="B66" s="188"/>
      <c r="C66" s="186"/>
      <c r="D66" s="186"/>
      <c r="E66" s="186"/>
      <c r="F66" s="186"/>
      <c r="G66" s="186"/>
      <c r="H66" s="186"/>
      <c r="I66" s="186"/>
    </row>
    <row r="67" spans="1:9" ht="16.2">
      <c r="A67" s="104"/>
      <c r="B67" s="186"/>
      <c r="C67" s="186"/>
      <c r="D67" s="186"/>
      <c r="E67" s="186"/>
      <c r="F67" s="186"/>
      <c r="G67" s="186"/>
      <c r="H67" s="186"/>
      <c r="I67" s="186"/>
    </row>
    <row r="68" spans="1:9" ht="16.2">
      <c r="A68" s="159" t="s">
        <v>119</v>
      </c>
      <c r="B68" s="186"/>
      <c r="C68" s="186"/>
      <c r="D68" s="186"/>
      <c r="E68" s="186"/>
      <c r="F68" s="186"/>
      <c r="G68" s="186"/>
      <c r="H68" s="186"/>
      <c r="I68" s="186"/>
    </row>
    <row r="69" spans="1:9" ht="15.6">
      <c r="A69" s="186"/>
      <c r="B69" s="186"/>
      <c r="C69" s="186"/>
      <c r="D69" s="186"/>
      <c r="E69" s="186"/>
      <c r="F69" s="186"/>
      <c r="G69" s="186"/>
      <c r="H69" s="186"/>
      <c r="I69" s="186"/>
    </row>
    <row r="70" spans="1:9" ht="15.6">
      <c r="A70" s="186"/>
      <c r="B70" s="186"/>
      <c r="C70" s="186"/>
      <c r="D70" s="186"/>
      <c r="E70" s="186"/>
      <c r="F70" s="186"/>
      <c r="G70" s="186"/>
      <c r="H70" s="186"/>
      <c r="I70" s="186"/>
    </row>
    <row r="71" spans="1:9" ht="16.2">
      <c r="A71" s="189" t="s">
        <v>120</v>
      </c>
      <c r="B71" s="186"/>
      <c r="C71" s="186"/>
      <c r="D71" s="186"/>
      <c r="E71" s="186"/>
      <c r="F71" s="186"/>
      <c r="G71" s="186"/>
      <c r="H71" s="186"/>
      <c r="I71" s="186"/>
    </row>
    <row r="72" spans="1:9" ht="15.6">
      <c r="A72" s="186"/>
      <c r="B72" s="186"/>
      <c r="C72" s="186"/>
      <c r="D72" s="186"/>
      <c r="E72" s="186"/>
      <c r="F72" s="186"/>
      <c r="G72" s="186"/>
      <c r="H72" s="186"/>
      <c r="I72" s="186"/>
    </row>
    <row r="73" spans="1:9" ht="16.2">
      <c r="A73" s="185" t="s">
        <v>121</v>
      </c>
      <c r="B73" s="190"/>
      <c r="C73" s="191"/>
      <c r="D73" s="349"/>
      <c r="E73" s="349"/>
      <c r="F73" s="192"/>
      <c r="G73" s="193"/>
      <c r="H73" s="193"/>
      <c r="I73" s="186"/>
    </row>
    <row r="74" spans="1:9">
      <c r="A74" s="194"/>
      <c r="B74" s="194"/>
      <c r="C74" s="194"/>
      <c r="D74" s="350"/>
      <c r="E74" s="350"/>
      <c r="F74" s="204"/>
      <c r="G74" s="194"/>
      <c r="H74" s="194"/>
    </row>
    <row r="76" spans="1:9">
      <c r="A76" s="194" t="s">
        <v>136</v>
      </c>
      <c r="B76" s="194"/>
      <c r="C76" s="195"/>
      <c r="D76" s="350" t="s">
        <v>141</v>
      </c>
      <c r="E76" s="350"/>
      <c r="F76" s="350"/>
      <c r="G76" s="350"/>
      <c r="H76" s="357" t="s">
        <v>145</v>
      </c>
      <c r="I76" s="357"/>
    </row>
    <row r="77" spans="1:9">
      <c r="A77" s="194" t="s">
        <v>137</v>
      </c>
      <c r="B77" s="194"/>
      <c r="C77" s="194"/>
      <c r="D77" s="350" t="s">
        <v>142</v>
      </c>
      <c r="E77" s="350"/>
      <c r="F77" s="350"/>
      <c r="G77" s="350"/>
      <c r="H77" s="357" t="s">
        <v>146</v>
      </c>
      <c r="I77" s="357"/>
    </row>
    <row r="78" spans="1:9">
      <c r="A78" s="194" t="s">
        <v>138</v>
      </c>
      <c r="B78" s="196"/>
      <c r="C78" s="196"/>
      <c r="D78" s="356" t="s">
        <v>143</v>
      </c>
      <c r="E78" s="356"/>
      <c r="F78" s="356"/>
      <c r="G78" s="356"/>
      <c r="H78" s="194"/>
    </row>
    <row r="79" spans="1:9">
      <c r="A79" s="194" t="s">
        <v>139</v>
      </c>
      <c r="D79" s="356" t="s">
        <v>144</v>
      </c>
      <c r="E79" s="356"/>
      <c r="F79" s="356"/>
      <c r="G79" s="356"/>
    </row>
    <row r="80" spans="1:9">
      <c r="A80" s="194" t="s">
        <v>140</v>
      </c>
    </row>
    <row r="94" spans="1:2">
      <c r="A94" s="156" t="s">
        <v>169</v>
      </c>
      <c r="B94" s="156">
        <v>3</v>
      </c>
    </row>
    <row r="95" spans="1:2">
      <c r="A95" s="156" t="s">
        <v>170</v>
      </c>
      <c r="B95" s="156">
        <v>10</v>
      </c>
    </row>
    <row r="96" spans="1:2">
      <c r="A96" s="156" t="s">
        <v>113</v>
      </c>
      <c r="B96" s="156">
        <v>6.5</v>
      </c>
    </row>
    <row r="97" spans="1:2">
      <c r="A97" s="156" t="s">
        <v>171</v>
      </c>
      <c r="B97" s="156">
        <v>11</v>
      </c>
    </row>
    <row r="98" spans="1:2">
      <c r="A98" s="156" t="s">
        <v>172</v>
      </c>
      <c r="B98" s="156">
        <v>9</v>
      </c>
    </row>
    <row r="99" spans="1:2">
      <c r="A99" s="156" t="s">
        <v>173</v>
      </c>
      <c r="B99" s="156">
        <v>18</v>
      </c>
    </row>
    <row r="100" spans="1:2">
      <c r="A100" s="156" t="s">
        <v>174</v>
      </c>
    </row>
    <row r="101" spans="1:2">
      <c r="A101" s="156" t="s">
        <v>175</v>
      </c>
      <c r="B101" s="156">
        <v>0.75</v>
      </c>
    </row>
    <row r="102" spans="1:2">
      <c r="A102" s="156" t="s">
        <v>176</v>
      </c>
      <c r="B102" s="156">
        <v>0.75</v>
      </c>
    </row>
    <row r="103" spans="1:2">
      <c r="A103" s="156" t="s">
        <v>177</v>
      </c>
      <c r="B103" s="156">
        <v>0.5</v>
      </c>
    </row>
  </sheetData>
  <autoFilter ref="A24:F50" xr:uid="{302CC432-42E8-45AA-B2F8-625BC9B0DE93}"/>
  <mergeCells count="25">
    <mergeCell ref="D79:G79"/>
    <mergeCell ref="D76:G76"/>
    <mergeCell ref="H76:I76"/>
    <mergeCell ref="D77:G77"/>
    <mergeCell ref="H77:I77"/>
    <mergeCell ref="D78:G78"/>
    <mergeCell ref="D73:E73"/>
    <mergeCell ref="D74:E74"/>
    <mergeCell ref="A60:F60"/>
    <mergeCell ref="G60:I60"/>
    <mergeCell ref="A62:F62"/>
    <mergeCell ref="G62:I62"/>
    <mergeCell ref="A63:F63"/>
    <mergeCell ref="G63:I63"/>
    <mergeCell ref="B57:F57"/>
    <mergeCell ref="A44:F44"/>
    <mergeCell ref="G6:H6"/>
    <mergeCell ref="G7:H7"/>
    <mergeCell ref="G8:H8"/>
    <mergeCell ref="A25:F25"/>
    <mergeCell ref="B52:F52"/>
    <mergeCell ref="B53:F53"/>
    <mergeCell ref="B54:F54"/>
    <mergeCell ref="B55:F55"/>
    <mergeCell ref="B56:F56"/>
  </mergeCells>
  <dataValidations disablePrompts="1" count="3">
    <dataValidation type="list" allowBlank="1" showInputMessage="1" showErrorMessage="1" sqref="B55:F55" xr:uid="{E0E795C1-EEBA-4293-897F-E4060AF495C7}">
      <formula1>$A$94:$A$103</formula1>
    </dataValidation>
    <dataValidation type="list" allowBlank="1" showInputMessage="1" showErrorMessage="1" sqref="B56:F56" xr:uid="{B4613E82-2E81-41CB-B323-E3797DD66769}">
      <formula1>$A$96:$A$99</formula1>
    </dataValidation>
    <dataValidation type="list" allowBlank="1" showInputMessage="1" showErrorMessage="1" sqref="B57:F57" xr:uid="{E30CCA3D-8CCC-4258-94A3-F6EBCFEABA21}">
      <formula1>$A$101:$A$103</formula1>
    </dataValidation>
  </dataValidations>
  <pageMargins left="0.7" right="0.7" top="0.78740157499999996" bottom="0.78740157499999996" header="0.3" footer="0.3"/>
  <pageSetup paperSize="9" scale="2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1]!PDF">
                <anchor moveWithCells="1" sizeWithCells="1">
                  <from>
                    <xdr:col>9</xdr:col>
                    <xdr:colOff>441960</xdr:colOff>
                    <xdr:row>43</xdr:row>
                    <xdr:rowOff>0</xdr:rowOff>
                  </from>
                  <to>
                    <xdr:col>9</xdr:col>
                    <xdr:colOff>2308860</xdr:colOff>
                    <xdr:row>44</xdr:row>
                    <xdr:rowOff>106680</xdr:rowOff>
                  </to>
                </anchor>
              </controlPr>
            </control>
          </mc:Choice>
        </mc:AlternateContent>
        <mc:AlternateContent xmlns:mc="http://schemas.openxmlformats.org/markup-compatibility/2006">
          <mc:Choice Requires="x14">
            <control shapeId="11267" r:id="rId5" name="Button 3">
              <controlPr defaultSize="0" print="0" autoFill="0" autoPict="0" macro="[2]!Schaltfläche12_Klicken">
                <anchor moveWithCells="1" sizeWithCells="1">
                  <from>
                    <xdr:col>9</xdr:col>
                    <xdr:colOff>2651760</xdr:colOff>
                    <xdr:row>42</xdr:row>
                    <xdr:rowOff>152400</xdr:rowOff>
                  </from>
                  <to>
                    <xdr:col>9</xdr:col>
                    <xdr:colOff>4366260</xdr:colOff>
                    <xdr:row>44</xdr:row>
                    <xdr:rowOff>137160</xdr:rowOff>
                  </to>
                </anchor>
              </controlPr>
            </control>
          </mc:Choice>
        </mc:AlternateContent>
        <mc:AlternateContent xmlns:mc="http://schemas.openxmlformats.org/markup-compatibility/2006">
          <mc:Choice Requires="x14">
            <control shapeId="11269" r:id="rId6" name="Button 5">
              <controlPr defaultSize="0" print="0" autoFill="0" autoPict="0" macro="[0]!copy">
                <anchor moveWithCells="1" sizeWithCells="1">
                  <from>
                    <xdr:col>9</xdr:col>
                    <xdr:colOff>121920</xdr:colOff>
                    <xdr:row>23</xdr:row>
                    <xdr:rowOff>137160</xdr:rowOff>
                  </from>
                  <to>
                    <xdr:col>9</xdr:col>
                    <xdr:colOff>2042160</xdr:colOff>
                    <xdr:row>24</xdr:row>
                    <xdr:rowOff>289560</xdr:rowOff>
                  </to>
                </anchor>
              </controlPr>
            </control>
          </mc:Choice>
        </mc:AlternateContent>
        <mc:AlternateContent xmlns:mc="http://schemas.openxmlformats.org/markup-compatibility/2006">
          <mc:Choice Requires="x14">
            <control shapeId="11270" r:id="rId7" name="Button 6">
              <controlPr defaultSize="0" print="0" autoFill="0" autoPict="0" macro="[0]!copy_drinks">
                <anchor moveWithCells="1" sizeWithCells="1">
                  <from>
                    <xdr:col>9</xdr:col>
                    <xdr:colOff>2232660</xdr:colOff>
                    <xdr:row>23</xdr:row>
                    <xdr:rowOff>137160</xdr:rowOff>
                  </from>
                  <to>
                    <xdr:col>9</xdr:col>
                    <xdr:colOff>4541520</xdr:colOff>
                    <xdr:row>24</xdr:row>
                    <xdr:rowOff>297180</xdr:rowOff>
                  </to>
                </anchor>
              </controlPr>
            </control>
          </mc:Choice>
        </mc:AlternateContent>
        <mc:AlternateContent xmlns:mc="http://schemas.openxmlformats.org/markup-compatibility/2006">
          <mc:Choice Requires="x14">
            <control shapeId="11272" r:id="rId8" name="Button 8">
              <controlPr defaultSize="0" print="0" autoFill="0" autoPict="0" macro="[0]!angebot_leerzeilen_löschen">
                <anchor moveWithCells="1" sizeWithCells="1">
                  <from>
                    <xdr:col>9</xdr:col>
                    <xdr:colOff>1280160</xdr:colOff>
                    <xdr:row>18</xdr:row>
                    <xdr:rowOff>60960</xdr:rowOff>
                  </from>
                  <to>
                    <xdr:col>9</xdr:col>
                    <xdr:colOff>2964180</xdr:colOff>
                    <xdr:row>21</xdr:row>
                    <xdr:rowOff>175260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E4259-CBF9-447B-B6F9-1330DE46C16A}">
  <sheetPr codeName="Tabelle14">
    <pageSetUpPr fitToPage="1"/>
  </sheetPr>
  <dimension ref="A1:M80"/>
  <sheetViews>
    <sheetView showZeros="0" topLeftCell="A16" zoomScale="90" zoomScaleNormal="90" workbookViewId="0">
      <selection activeCell="J25" sqref="J25"/>
    </sheetView>
  </sheetViews>
  <sheetFormatPr baseColWidth="10" defaultColWidth="11.44140625" defaultRowHeight="14.4"/>
  <cols>
    <col min="1" max="1" width="12" style="97" customWidth="1"/>
    <col min="2" max="2" width="14.6640625" style="97" customWidth="1"/>
    <col min="3" max="3" width="15.5546875" style="97" bestFit="1" customWidth="1"/>
    <col min="4" max="4" width="22.44140625" style="97" customWidth="1"/>
    <col min="5" max="5" width="19.109375" style="97" customWidth="1"/>
    <col min="6" max="6" width="28.5546875" style="97" customWidth="1"/>
    <col min="7" max="7" width="13.33203125" style="97" customWidth="1"/>
    <col min="8" max="8" width="17.109375" style="97" customWidth="1"/>
    <col min="9" max="9" width="18" style="97" customWidth="1"/>
    <col min="10" max="10" width="49.88671875" style="97" customWidth="1"/>
    <col min="11" max="11" width="20" style="97" customWidth="1"/>
    <col min="12" max="12" width="11.44140625" style="97" customWidth="1"/>
    <col min="13" max="16384" width="11.44140625" style="97"/>
  </cols>
  <sheetData>
    <row r="1" spans="1:13" ht="15">
      <c r="A1" s="155"/>
      <c r="B1" s="156"/>
      <c r="C1" s="156"/>
      <c r="D1" s="156"/>
      <c r="E1" s="156"/>
      <c r="F1" s="156"/>
      <c r="G1" s="156"/>
      <c r="H1" s="156"/>
      <c r="I1" s="156"/>
    </row>
    <row r="2" spans="1:13" ht="19.2">
      <c r="A2" s="155"/>
      <c r="B2" s="156"/>
      <c r="C2" s="156"/>
      <c r="D2" s="156"/>
      <c r="E2" s="156"/>
      <c r="F2" s="156"/>
      <c r="G2" s="156"/>
      <c r="H2" s="156"/>
      <c r="I2" s="98" t="s">
        <v>97</v>
      </c>
    </row>
    <row r="3" spans="1:13" ht="19.2">
      <c r="A3" s="157"/>
      <c r="B3" s="156"/>
      <c r="C3" s="156"/>
      <c r="D3" s="156"/>
      <c r="E3" s="156"/>
      <c r="F3" s="156"/>
      <c r="G3" s="156"/>
      <c r="H3" s="156"/>
      <c r="I3" s="98" t="s">
        <v>98</v>
      </c>
    </row>
    <row r="4" spans="1:13">
      <c r="A4" s="157"/>
      <c r="B4" s="156"/>
      <c r="C4" s="156"/>
      <c r="D4" s="156"/>
      <c r="E4" s="156"/>
      <c r="F4" s="156"/>
      <c r="G4" s="156"/>
      <c r="H4" s="156"/>
      <c r="I4" s="156"/>
    </row>
    <row r="5" spans="1:13" ht="16.2">
      <c r="A5" s="158" t="s">
        <v>99</v>
      </c>
      <c r="B5" s="159"/>
      <c r="C5" s="159"/>
      <c r="D5" s="159"/>
      <c r="E5" s="156"/>
      <c r="F5" s="156"/>
      <c r="G5" s="99"/>
      <c r="H5" s="156"/>
      <c r="I5" s="156"/>
      <c r="J5" s="100"/>
    </row>
    <row r="6" spans="1:13" ht="16.2">
      <c r="A6" s="159">
        <f>Kostenübersicht!G2</f>
        <v>0</v>
      </c>
      <c r="B6" s="159"/>
      <c r="C6" s="159"/>
      <c r="D6" s="159"/>
      <c r="E6" s="156"/>
      <c r="F6" s="156"/>
      <c r="G6" s="344" t="s">
        <v>100</v>
      </c>
      <c r="H6" s="344"/>
      <c r="I6" s="101">
        <f>'Adressdaten der TeilnehmerInnen'!I1</f>
        <v>45627</v>
      </c>
    </row>
    <row r="7" spans="1:13" ht="16.2">
      <c r="A7" s="159">
        <f>Kostenübersicht!G3</f>
        <v>0</v>
      </c>
      <c r="B7" s="159"/>
      <c r="C7" s="156"/>
      <c r="D7" s="159"/>
      <c r="E7" s="156"/>
      <c r="F7" s="156"/>
      <c r="G7" s="344" t="s">
        <v>103</v>
      </c>
      <c r="H7" s="344"/>
      <c r="I7" s="154">
        <f>Angebot!$I$8</f>
        <v>0</v>
      </c>
      <c r="J7" s="100"/>
      <c r="L7" s="102" t="s">
        <v>102</v>
      </c>
    </row>
    <row r="8" spans="1:13" ht="16.2">
      <c r="A8" s="159">
        <f>Kostenübersicht!G4</f>
        <v>0</v>
      </c>
      <c r="B8" s="159"/>
      <c r="C8" s="159"/>
      <c r="D8" s="159"/>
      <c r="E8" s="99"/>
      <c r="F8" s="99"/>
      <c r="G8" s="344" t="s">
        <v>122</v>
      </c>
      <c r="H8" s="344"/>
      <c r="I8" s="154">
        <v>643456</v>
      </c>
      <c r="J8" s="120" t="s">
        <v>129</v>
      </c>
      <c r="L8" s="97" t="s">
        <v>104</v>
      </c>
    </row>
    <row r="9" spans="1:13" ht="16.2">
      <c r="A9" s="159">
        <f>Kostenübersicht!G5</f>
        <v>0</v>
      </c>
      <c r="B9" s="159"/>
      <c r="C9" s="159"/>
      <c r="D9" s="159"/>
      <c r="E9" s="99"/>
      <c r="F9" s="99"/>
      <c r="G9" s="344" t="s">
        <v>123</v>
      </c>
      <c r="H9" s="344"/>
      <c r="I9" s="119"/>
      <c r="J9" s="120" t="s">
        <v>130</v>
      </c>
    </row>
    <row r="10" spans="1:13" ht="16.2">
      <c r="A10" s="156"/>
      <c r="B10" s="159"/>
      <c r="C10" s="159"/>
      <c r="D10" s="156"/>
      <c r="E10" s="159"/>
      <c r="F10" s="159"/>
      <c r="G10" s="156"/>
      <c r="H10" s="159"/>
      <c r="I10" s="160"/>
    </row>
    <row r="11" spans="1:13" ht="16.2">
      <c r="A11" s="156"/>
      <c r="B11" s="159"/>
      <c r="C11" s="159"/>
      <c r="D11" s="156"/>
      <c r="E11" s="159"/>
      <c r="F11" s="159"/>
      <c r="G11" s="156"/>
      <c r="H11" s="159"/>
      <c r="I11" s="160"/>
    </row>
    <row r="12" spans="1:13" ht="16.2">
      <c r="A12" s="156"/>
      <c r="B12" s="159"/>
      <c r="C12" s="159"/>
      <c r="D12" s="159"/>
      <c r="E12" s="159"/>
      <c r="F12" s="159"/>
      <c r="G12" s="156"/>
      <c r="H12" s="159"/>
      <c r="I12" s="156"/>
    </row>
    <row r="13" spans="1:13" ht="16.2">
      <c r="A13" s="156"/>
      <c r="B13" s="159"/>
      <c r="C13" s="159"/>
      <c r="D13" s="159"/>
      <c r="E13" s="159"/>
      <c r="F13" s="159"/>
      <c r="G13" s="156"/>
      <c r="H13" s="159"/>
      <c r="I13" s="159"/>
      <c r="K13" s="97" t="s">
        <v>105</v>
      </c>
      <c r="L13" s="97" t="str">
        <f>I8&amp;" - "&amp;A6</f>
        <v>643456 - 0</v>
      </c>
    </row>
    <row r="14" spans="1:13" ht="16.2">
      <c r="A14" s="156"/>
      <c r="B14" s="159"/>
      <c r="C14" s="156"/>
      <c r="D14" s="159"/>
      <c r="E14" s="156"/>
      <c r="F14" s="156"/>
      <c r="G14" s="156"/>
      <c r="H14" s="103"/>
      <c r="I14" s="156"/>
      <c r="K14" s="97" t="s">
        <v>106</v>
      </c>
      <c r="L14" s="201" t="s">
        <v>184</v>
      </c>
    </row>
    <row r="15" spans="1:13" ht="16.2">
      <c r="A15" s="118" t="s">
        <v>124</v>
      </c>
      <c r="B15" s="104"/>
      <c r="C15" s="104">
        <f>I8</f>
        <v>643456</v>
      </c>
      <c r="D15" s="159"/>
      <c r="E15" s="156"/>
      <c r="F15" s="156"/>
      <c r="G15" s="103"/>
      <c r="H15" s="119"/>
      <c r="I15" s="119">
        <f ca="1">TODAY()</f>
        <v>45594</v>
      </c>
    </row>
    <row r="16" spans="1:13" ht="16.2">
      <c r="A16" s="118" t="s">
        <v>125</v>
      </c>
      <c r="B16" s="104"/>
      <c r="C16" s="105">
        <f>I6</f>
        <v>45627</v>
      </c>
      <c r="D16" s="159"/>
      <c r="E16" s="156"/>
      <c r="F16" s="156"/>
      <c r="G16" s="103"/>
      <c r="H16" s="119"/>
      <c r="I16" s="156"/>
      <c r="L16" s="201" t="s">
        <v>183</v>
      </c>
      <c r="M16" s="201" t="s">
        <v>184</v>
      </c>
    </row>
    <row r="17" spans="1:13" ht="16.2">
      <c r="A17" s="118"/>
      <c r="B17" s="156"/>
      <c r="C17" s="103"/>
      <c r="D17" s="159"/>
      <c r="E17" s="156"/>
      <c r="F17" s="156"/>
      <c r="G17" s="103"/>
      <c r="H17" s="159"/>
      <c r="I17" s="156"/>
      <c r="L17" s="201" t="s">
        <v>185</v>
      </c>
      <c r="M17" s="201" t="s">
        <v>186</v>
      </c>
    </row>
    <row r="18" spans="1:13" ht="16.2">
      <c r="A18" s="161"/>
      <c r="B18" s="107"/>
      <c r="C18" s="103"/>
      <c r="D18" s="159"/>
      <c r="E18" s="159"/>
      <c r="F18" s="162"/>
      <c r="G18" s="162"/>
      <c r="H18" s="162"/>
      <c r="I18" s="162"/>
    </row>
    <row r="19" spans="1:13" ht="16.2">
      <c r="A19" s="163" t="s">
        <v>126</v>
      </c>
      <c r="B19" s="159"/>
      <c r="C19" s="159"/>
      <c r="D19" s="160"/>
      <c r="E19" s="107"/>
      <c r="F19" s="162"/>
      <c r="G19" s="162"/>
      <c r="H19" s="162"/>
      <c r="I19" s="162"/>
    </row>
    <row r="20" spans="1:13" ht="16.2">
      <c r="A20" s="161"/>
      <c r="B20" s="159"/>
      <c r="C20" s="159"/>
      <c r="D20" s="160"/>
      <c r="E20" s="107"/>
      <c r="F20" s="162"/>
      <c r="G20" s="162"/>
      <c r="H20" s="162"/>
      <c r="I20" s="162"/>
    </row>
    <row r="21" spans="1:13" ht="16.2">
      <c r="A21" s="163" t="s">
        <v>127</v>
      </c>
      <c r="B21" s="159"/>
      <c r="C21" s="159"/>
      <c r="D21" s="160"/>
      <c r="E21" s="107"/>
      <c r="F21" s="162"/>
      <c r="G21" s="162"/>
      <c r="H21" s="162"/>
      <c r="I21" s="162"/>
    </row>
    <row r="22" spans="1:13" ht="16.2">
      <c r="A22" s="163" t="s">
        <v>128</v>
      </c>
      <c r="B22" s="159"/>
      <c r="C22" s="159"/>
      <c r="D22" s="160"/>
      <c r="E22" s="107"/>
      <c r="F22" s="162"/>
      <c r="G22" s="162"/>
      <c r="H22" s="162"/>
      <c r="I22" s="162"/>
    </row>
    <row r="23" spans="1:13" s="108" customFormat="1" ht="20.100000000000001" customHeight="1">
      <c r="A23" s="162"/>
      <c r="B23" s="107"/>
      <c r="C23" s="159"/>
      <c r="D23" s="162"/>
      <c r="E23" s="162"/>
      <c r="F23" s="162"/>
      <c r="G23" s="162"/>
      <c r="H23" s="162"/>
      <c r="I23" s="162"/>
    </row>
    <row r="24" spans="1:13" s="108" customFormat="1">
      <c r="A24" s="162"/>
      <c r="B24" s="162"/>
      <c r="C24" s="162"/>
      <c r="D24" s="162"/>
      <c r="E24" s="162"/>
      <c r="F24" s="162"/>
      <c r="G24" s="162"/>
      <c r="H24" s="162"/>
      <c r="I24" s="162"/>
    </row>
    <row r="25" spans="1:13" s="108" customFormat="1" ht="30" customHeight="1">
      <c r="A25" s="345" t="s">
        <v>107</v>
      </c>
      <c r="B25" s="345"/>
      <c r="C25" s="345"/>
      <c r="D25" s="345"/>
      <c r="E25" s="345"/>
      <c r="F25" s="345"/>
      <c r="G25" s="164" t="s">
        <v>80</v>
      </c>
      <c r="H25" s="165" t="s">
        <v>108</v>
      </c>
      <c r="I25" s="164" t="s">
        <v>109</v>
      </c>
    </row>
    <row r="26" spans="1:13" s="108" customFormat="1" ht="16.2">
      <c r="A26" s="166">
        <f>Angebot!$A26</f>
        <v>0</v>
      </c>
      <c r="B26" s="167"/>
      <c r="C26" s="167"/>
      <c r="D26" s="167"/>
      <c r="E26" s="167"/>
      <c r="F26" s="168"/>
      <c r="G26" s="169" t="e">
        <f>VLOOKUP(A26,Zusammenfassung!A:D,2,0)</f>
        <v>#N/A</v>
      </c>
      <c r="H26" s="170" t="e">
        <f>VLOOKUP(A26,'Eure Boxen'!A:B,2,0)</f>
        <v>#N/A</v>
      </c>
      <c r="I26" s="170" t="e">
        <f>G26*H26</f>
        <v>#N/A</v>
      </c>
      <c r="J26" s="117"/>
    </row>
    <row r="27" spans="1:13" s="108" customFormat="1" ht="16.2">
      <c r="A27" s="166">
        <f>Angebot!$A27</f>
        <v>0</v>
      </c>
      <c r="B27" s="167"/>
      <c r="C27" s="167"/>
      <c r="D27" s="167"/>
      <c r="E27" s="167"/>
      <c r="F27" s="168"/>
      <c r="G27" s="169" t="e">
        <f>VLOOKUP(A27,Zusammenfassung!A:D,2,0)</f>
        <v>#N/A</v>
      </c>
      <c r="H27" s="170" t="e">
        <f>VLOOKUP(A27,'Eure Boxen'!A:B,2,0)</f>
        <v>#N/A</v>
      </c>
      <c r="I27" s="170" t="e">
        <f t="shared" ref="I27:I43" si="0">G27*H27</f>
        <v>#N/A</v>
      </c>
      <c r="J27" s="117"/>
    </row>
    <row r="28" spans="1:13" s="108" customFormat="1" ht="16.2">
      <c r="A28" s="166">
        <f>Angebot!$A28</f>
        <v>0</v>
      </c>
      <c r="B28" s="167"/>
      <c r="C28" s="167"/>
      <c r="D28" s="167"/>
      <c r="E28" s="167"/>
      <c r="F28" s="168"/>
      <c r="G28" s="169" t="e">
        <f>VLOOKUP(A28,Zusammenfassung!A:D,2,0)</f>
        <v>#N/A</v>
      </c>
      <c r="H28" s="170" t="e">
        <f>VLOOKUP(A28,'Eure Boxen'!A:B,2,0)</f>
        <v>#N/A</v>
      </c>
      <c r="I28" s="170" t="e">
        <f t="shared" si="0"/>
        <v>#N/A</v>
      </c>
      <c r="J28" s="117"/>
    </row>
    <row r="29" spans="1:13" ht="16.2">
      <c r="A29" s="166">
        <f>Angebot!$A29</f>
        <v>0</v>
      </c>
      <c r="B29" s="167"/>
      <c r="C29" s="167"/>
      <c r="D29" s="167"/>
      <c r="E29" s="167"/>
      <c r="F29" s="168"/>
      <c r="G29" s="169" t="e">
        <f>VLOOKUP(A29,Zusammenfassung!A:D,2,0)</f>
        <v>#N/A</v>
      </c>
      <c r="H29" s="170" t="e">
        <f>VLOOKUP(A29,'Eure Boxen'!A:B,2,0)</f>
        <v>#N/A</v>
      </c>
      <c r="I29" s="170" t="e">
        <f t="shared" si="0"/>
        <v>#N/A</v>
      </c>
      <c r="J29" s="117"/>
    </row>
    <row r="30" spans="1:13" s="108" customFormat="1" ht="16.2">
      <c r="A30" s="166">
        <f>Angebot!$A30</f>
        <v>0</v>
      </c>
      <c r="B30" s="167"/>
      <c r="C30" s="167"/>
      <c r="D30" s="167"/>
      <c r="E30" s="167"/>
      <c r="F30" s="168"/>
      <c r="G30" s="169" t="e">
        <f>VLOOKUP(A30,Zusammenfassung!A:D,2,0)</f>
        <v>#N/A</v>
      </c>
      <c r="H30" s="170" t="e">
        <f>VLOOKUP(A30,'Eure Boxen'!A:B,2,0)</f>
        <v>#N/A</v>
      </c>
      <c r="I30" s="170" t="e">
        <f t="shared" si="0"/>
        <v>#N/A</v>
      </c>
      <c r="J30" s="115"/>
    </row>
    <row r="31" spans="1:13" ht="16.2">
      <c r="A31" s="166">
        <f>Angebot!$A31</f>
        <v>0</v>
      </c>
      <c r="B31" s="167"/>
      <c r="C31" s="167"/>
      <c r="D31" s="167"/>
      <c r="E31" s="167"/>
      <c r="F31" s="168"/>
      <c r="G31" s="169" t="e">
        <f>VLOOKUP(A31,Zusammenfassung!A:D,2,0)</f>
        <v>#N/A</v>
      </c>
      <c r="H31" s="170" t="e">
        <f>VLOOKUP(A31,'Eure Boxen'!A:B,2,0)</f>
        <v>#N/A</v>
      </c>
      <c r="I31" s="170" t="e">
        <f t="shared" si="0"/>
        <v>#N/A</v>
      </c>
      <c r="J31" s="116"/>
    </row>
    <row r="32" spans="1:13" ht="16.2">
      <c r="A32" s="166">
        <f>Angebot!$A32</f>
        <v>0</v>
      </c>
      <c r="B32" s="167"/>
      <c r="C32" s="167"/>
      <c r="D32" s="167"/>
      <c r="E32" s="167"/>
      <c r="F32" s="168"/>
      <c r="G32" s="169" t="e">
        <f>VLOOKUP(A32,Zusammenfassung!A:D,2,0)</f>
        <v>#N/A</v>
      </c>
      <c r="H32" s="170" t="e">
        <f>VLOOKUP(A32,'Eure Boxen'!A:B,2,0)</f>
        <v>#N/A</v>
      </c>
      <c r="I32" s="170" t="e">
        <f t="shared" si="0"/>
        <v>#N/A</v>
      </c>
      <c r="J32" s="116"/>
    </row>
    <row r="33" spans="1:10" ht="16.2">
      <c r="A33" s="166">
        <f>Angebot!$A33</f>
        <v>0</v>
      </c>
      <c r="B33" s="167"/>
      <c r="C33" s="167"/>
      <c r="D33" s="167"/>
      <c r="E33" s="167"/>
      <c r="F33" s="168"/>
      <c r="G33" s="169" t="e">
        <f>VLOOKUP(A33,Zusammenfassung!A:D,2,0)</f>
        <v>#N/A</v>
      </c>
      <c r="H33" s="170" t="e">
        <f>VLOOKUP(A33,'Eure Boxen'!A:B,2,0)</f>
        <v>#N/A</v>
      </c>
      <c r="I33" s="170" t="e">
        <f t="shared" si="0"/>
        <v>#N/A</v>
      </c>
      <c r="J33" s="109"/>
    </row>
    <row r="34" spans="1:10" ht="16.2">
      <c r="A34" s="166">
        <f>Angebot!$A34</f>
        <v>0</v>
      </c>
      <c r="B34" s="167"/>
      <c r="C34" s="167"/>
      <c r="D34" s="167"/>
      <c r="E34" s="167"/>
      <c r="F34" s="168"/>
      <c r="G34" s="169" t="e">
        <f>VLOOKUP(A34,Zusammenfassung!A:D,2,0)</f>
        <v>#N/A</v>
      </c>
      <c r="H34" s="170" t="e">
        <f>VLOOKUP(A34,'Eure Boxen'!A:B,2,0)</f>
        <v>#N/A</v>
      </c>
      <c r="I34" s="170" t="e">
        <f t="shared" si="0"/>
        <v>#N/A</v>
      </c>
    </row>
    <row r="35" spans="1:10" ht="16.2">
      <c r="A35" s="166">
        <f>Angebot!$A35</f>
        <v>0</v>
      </c>
      <c r="B35" s="167"/>
      <c r="C35" s="167"/>
      <c r="D35" s="167"/>
      <c r="E35" s="167"/>
      <c r="F35" s="168"/>
      <c r="G35" s="169" t="e">
        <f>VLOOKUP(A35,Zusammenfassung!A:D,2,0)</f>
        <v>#N/A</v>
      </c>
      <c r="H35" s="170" t="e">
        <f>VLOOKUP(A35,'Eure Boxen'!A:B,2,0)</f>
        <v>#N/A</v>
      </c>
      <c r="I35" s="170" t="e">
        <f t="shared" si="0"/>
        <v>#N/A</v>
      </c>
    </row>
    <row r="36" spans="1:10" ht="16.2">
      <c r="A36" s="166">
        <f>Angebot!$A36</f>
        <v>0</v>
      </c>
      <c r="B36" s="167"/>
      <c r="C36" s="167"/>
      <c r="D36" s="167"/>
      <c r="E36" s="167"/>
      <c r="F36" s="168"/>
      <c r="G36" s="169" t="e">
        <f>VLOOKUP(A36,Zusammenfassung!A:D,2,0)</f>
        <v>#N/A</v>
      </c>
      <c r="H36" s="170" t="e">
        <f>VLOOKUP(A36,'Eure Boxen'!A:B,2,0)</f>
        <v>#N/A</v>
      </c>
      <c r="I36" s="170" t="e">
        <f t="shared" si="0"/>
        <v>#N/A</v>
      </c>
    </row>
    <row r="37" spans="1:10" ht="16.2">
      <c r="A37" s="166">
        <f>Angebot!$A37</f>
        <v>0</v>
      </c>
      <c r="B37" s="167"/>
      <c r="C37" s="167"/>
      <c r="D37" s="167"/>
      <c r="E37" s="167"/>
      <c r="F37" s="168"/>
      <c r="G37" s="169" t="e">
        <f>VLOOKUP(A37,Zusammenfassung!A:D,2,0)</f>
        <v>#N/A</v>
      </c>
      <c r="H37" s="170" t="e">
        <f>VLOOKUP(A37,'Eure Boxen'!A:B,2,0)</f>
        <v>#N/A</v>
      </c>
      <c r="I37" s="170" t="e">
        <f t="shared" si="0"/>
        <v>#N/A</v>
      </c>
    </row>
    <row r="38" spans="1:10" ht="16.2">
      <c r="A38" s="166">
        <f>Angebot!$A38</f>
        <v>0</v>
      </c>
      <c r="B38" s="167"/>
      <c r="C38" s="167"/>
      <c r="D38" s="167"/>
      <c r="E38" s="167"/>
      <c r="F38" s="168"/>
      <c r="G38" s="169" t="e">
        <f>VLOOKUP(A38,Zusammenfassung!A:D,2,0)</f>
        <v>#N/A</v>
      </c>
      <c r="H38" s="170" t="e">
        <f>VLOOKUP(A38,'Eure Boxen'!A:B,2,0)</f>
        <v>#N/A</v>
      </c>
      <c r="I38" s="170" t="e">
        <f t="shared" si="0"/>
        <v>#N/A</v>
      </c>
    </row>
    <row r="39" spans="1:10" ht="16.2">
      <c r="A39" s="166">
        <f>Angebot!$A39</f>
        <v>0</v>
      </c>
      <c r="B39" s="167"/>
      <c r="C39" s="167"/>
      <c r="D39" s="167"/>
      <c r="E39" s="167"/>
      <c r="F39" s="168"/>
      <c r="G39" s="169" t="e">
        <f>VLOOKUP(A39,Zusammenfassung!A:D,2,0)</f>
        <v>#N/A</v>
      </c>
      <c r="H39" s="170" t="e">
        <f>VLOOKUP(A39,'Eure Boxen'!A:B,2,0)</f>
        <v>#N/A</v>
      </c>
      <c r="I39" s="170" t="e">
        <f t="shared" si="0"/>
        <v>#N/A</v>
      </c>
    </row>
    <row r="40" spans="1:10" ht="16.2">
      <c r="A40" s="166">
        <f>Angebot!$A40</f>
        <v>0</v>
      </c>
      <c r="B40" s="167"/>
      <c r="C40" s="167"/>
      <c r="D40" s="167"/>
      <c r="E40" s="167"/>
      <c r="F40" s="168"/>
      <c r="G40" s="169" t="e">
        <f>VLOOKUP(A40,Zusammenfassung!A:D,2,0)</f>
        <v>#N/A</v>
      </c>
      <c r="H40" s="170" t="e">
        <f>VLOOKUP(A40,'Eure Boxen'!A:B,2,0)</f>
        <v>#N/A</v>
      </c>
      <c r="I40" s="170" t="e">
        <f t="shared" si="0"/>
        <v>#N/A</v>
      </c>
    </row>
    <row r="41" spans="1:10" ht="16.2">
      <c r="A41" s="166">
        <f>Angebot!$A41</f>
        <v>0</v>
      </c>
      <c r="B41" s="167"/>
      <c r="C41" s="167"/>
      <c r="D41" s="167"/>
      <c r="E41" s="167"/>
      <c r="F41" s="168"/>
      <c r="G41" s="169" t="e">
        <f>VLOOKUP(A41,Zusammenfassung!A:D,2,0)</f>
        <v>#N/A</v>
      </c>
      <c r="H41" s="170" t="e">
        <f>VLOOKUP(A41,'Eure Boxen'!A:B,2,0)</f>
        <v>#N/A</v>
      </c>
      <c r="I41" s="170" t="e">
        <f t="shared" si="0"/>
        <v>#N/A</v>
      </c>
    </row>
    <row r="42" spans="1:10" ht="16.2">
      <c r="A42" s="166">
        <f>Angebot!$A42</f>
        <v>0</v>
      </c>
      <c r="B42" s="167"/>
      <c r="C42" s="167"/>
      <c r="D42" s="167"/>
      <c r="E42" s="167"/>
      <c r="F42" s="168"/>
      <c r="G42" s="169" t="e">
        <f>VLOOKUP(A42,Zusammenfassung!A:D,2,0)</f>
        <v>#N/A</v>
      </c>
      <c r="H42" s="170" t="e">
        <f>VLOOKUP(A42,'Eure Boxen'!A:B,2,0)</f>
        <v>#N/A</v>
      </c>
      <c r="I42" s="170" t="e">
        <f t="shared" si="0"/>
        <v>#N/A</v>
      </c>
    </row>
    <row r="43" spans="1:10" ht="16.2">
      <c r="A43" s="166">
        <f>Angebot!$A43</f>
        <v>0</v>
      </c>
      <c r="B43" s="167"/>
      <c r="C43" s="167"/>
      <c r="D43" s="167"/>
      <c r="E43" s="167"/>
      <c r="F43" s="168"/>
      <c r="G43" s="169" t="e">
        <f>VLOOKUP(A43,Zusammenfassung!A:D,2,0)</f>
        <v>#N/A</v>
      </c>
      <c r="H43" s="170" t="e">
        <f>VLOOKUP(A43,'Eure Boxen'!A:B,2,0)</f>
        <v>#N/A</v>
      </c>
      <c r="I43" s="170" t="e">
        <f t="shared" si="0"/>
        <v>#N/A</v>
      </c>
    </row>
    <row r="44" spans="1:10" ht="30" customHeight="1">
      <c r="A44" s="343" t="s">
        <v>110</v>
      </c>
      <c r="B44" s="343"/>
      <c r="C44" s="343"/>
      <c r="D44" s="343"/>
      <c r="E44" s="343"/>
      <c r="F44" s="343"/>
      <c r="G44" s="171" t="s">
        <v>80</v>
      </c>
      <c r="H44" s="172" t="s">
        <v>108</v>
      </c>
      <c r="I44" s="173" t="s">
        <v>109</v>
      </c>
    </row>
    <row r="45" spans="1:10" ht="16.2">
      <c r="A45" s="166">
        <f>Angebot!A45</f>
        <v>0</v>
      </c>
      <c r="B45" s="174"/>
      <c r="C45" s="174"/>
      <c r="D45" s="174"/>
      <c r="E45" s="174"/>
      <c r="F45" s="175"/>
      <c r="G45" s="169" t="e">
        <f>VLOOKUP(A45,Zusammenfassung!A:D,2,0)</f>
        <v>#N/A</v>
      </c>
      <c r="H45" s="170" t="e">
        <f>VLOOKUP(A45,'Eure Boxen'!A:B,2,0)</f>
        <v>#N/A</v>
      </c>
      <c r="I45" s="170" t="e">
        <f>G45*H45</f>
        <v>#N/A</v>
      </c>
    </row>
    <row r="46" spans="1:10" ht="16.2">
      <c r="A46" s="166">
        <f>Angebot!A46</f>
        <v>0</v>
      </c>
      <c r="B46" s="174"/>
      <c r="C46" s="174"/>
      <c r="D46" s="174"/>
      <c r="E46" s="174"/>
      <c r="F46" s="175"/>
      <c r="G46" s="169" t="e">
        <f>VLOOKUP(A46,Zusammenfassung!A:D,2,0)</f>
        <v>#N/A</v>
      </c>
      <c r="H46" s="170" t="e">
        <f>VLOOKUP(A46,'Eure Boxen'!A:B,2,0)</f>
        <v>#N/A</v>
      </c>
      <c r="I46" s="170" t="e">
        <f t="shared" ref="I46:I50" si="1">G46*H46</f>
        <v>#N/A</v>
      </c>
    </row>
    <row r="47" spans="1:10" ht="16.2">
      <c r="A47" s="166">
        <f>Angebot!A47</f>
        <v>0</v>
      </c>
      <c r="B47" s="174"/>
      <c r="C47" s="174"/>
      <c r="D47" s="174"/>
      <c r="E47" s="174"/>
      <c r="F47" s="175"/>
      <c r="G47" s="169" t="e">
        <f>VLOOKUP(A47,Zusammenfassung!A:D,2,0)</f>
        <v>#N/A</v>
      </c>
      <c r="H47" s="170" t="e">
        <f>VLOOKUP(A47,'Eure Boxen'!A:B,2,0)</f>
        <v>#N/A</v>
      </c>
      <c r="I47" s="170" t="e">
        <f t="shared" si="1"/>
        <v>#N/A</v>
      </c>
    </row>
    <row r="48" spans="1:10" ht="16.2">
      <c r="A48" s="166">
        <f>Angebot!A48</f>
        <v>0</v>
      </c>
      <c r="B48" s="174"/>
      <c r="C48" s="174"/>
      <c r="D48" s="174"/>
      <c r="E48" s="174"/>
      <c r="F48" s="175"/>
      <c r="G48" s="169" t="e">
        <f>VLOOKUP(A48,Zusammenfassung!A:D,2,0)</f>
        <v>#N/A</v>
      </c>
      <c r="H48" s="170" t="e">
        <f>VLOOKUP(A48,'Eure Boxen'!A:B,2,0)</f>
        <v>#N/A</v>
      </c>
      <c r="I48" s="170" t="e">
        <f t="shared" si="1"/>
        <v>#N/A</v>
      </c>
    </row>
    <row r="49" spans="1:9" ht="16.2">
      <c r="A49" s="166">
        <f>Angebot!A49</f>
        <v>0</v>
      </c>
      <c r="B49" s="174"/>
      <c r="C49" s="174"/>
      <c r="D49" s="174"/>
      <c r="E49" s="174"/>
      <c r="F49" s="175"/>
      <c r="G49" s="169" t="e">
        <f>VLOOKUP(A49,Zusammenfassung!A:D,2,0)</f>
        <v>#N/A</v>
      </c>
      <c r="H49" s="170" t="e">
        <f>VLOOKUP(A49,'Eure Boxen'!A:B,2,0)</f>
        <v>#N/A</v>
      </c>
      <c r="I49" s="170" t="e">
        <f t="shared" si="1"/>
        <v>#N/A</v>
      </c>
    </row>
    <row r="50" spans="1:9" ht="16.2">
      <c r="A50" s="166">
        <f>Angebot!A50</f>
        <v>0</v>
      </c>
      <c r="B50" s="174"/>
      <c r="C50" s="174"/>
      <c r="D50" s="174"/>
      <c r="E50" s="174"/>
      <c r="F50" s="175"/>
      <c r="G50" s="169" t="e">
        <f>VLOOKUP(A50,Zusammenfassung!A:D,2,0)</f>
        <v>#N/A</v>
      </c>
      <c r="H50" s="170" t="e">
        <f>VLOOKUP(A50,'Eure Boxen'!A:B,2,0)</f>
        <v>#N/A</v>
      </c>
      <c r="I50" s="170" t="e">
        <f t="shared" si="1"/>
        <v>#N/A</v>
      </c>
    </row>
    <row r="51" spans="1:9" ht="16.2">
      <c r="A51" s="104"/>
      <c r="B51" s="176"/>
      <c r="C51" s="176"/>
      <c r="D51" s="176"/>
      <c r="E51" s="176"/>
      <c r="F51" s="176"/>
      <c r="G51" s="177"/>
      <c r="H51" s="178"/>
      <c r="I51" s="178"/>
    </row>
    <row r="52" spans="1:9" ht="16.2">
      <c r="A52" s="164" t="s">
        <v>111</v>
      </c>
      <c r="B52" s="346" t="s">
        <v>112</v>
      </c>
      <c r="C52" s="347"/>
      <c r="D52" s="347"/>
      <c r="E52" s="347"/>
      <c r="F52" s="348"/>
      <c r="G52" s="164"/>
      <c r="H52" s="164"/>
      <c r="I52" s="164"/>
    </row>
    <row r="53" spans="1:9" ht="16.2">
      <c r="A53" s="179">
        <v>1</v>
      </c>
      <c r="B53" s="342" t="s">
        <v>11</v>
      </c>
      <c r="C53" s="342"/>
      <c r="D53" s="342"/>
      <c r="E53" s="342"/>
      <c r="F53" s="342"/>
      <c r="G53" s="180"/>
      <c r="H53" s="180"/>
      <c r="I53" s="181">
        <f>Angebot!I53</f>
        <v>0</v>
      </c>
    </row>
    <row r="54" spans="1:9" ht="16.2">
      <c r="A54" s="179">
        <v>2</v>
      </c>
      <c r="B54" s="342" t="s">
        <v>8</v>
      </c>
      <c r="C54" s="342"/>
      <c r="D54" s="342"/>
      <c r="E54" s="342"/>
      <c r="F54" s="342"/>
      <c r="G54" s="180"/>
      <c r="H54" s="182"/>
      <c r="I54" s="181">
        <f>Angebot!I54</f>
        <v>0</v>
      </c>
    </row>
    <row r="55" spans="1:9" ht="16.2">
      <c r="A55" s="179">
        <v>3</v>
      </c>
      <c r="B55" s="342" t="str">
        <f>Angebot!B55</f>
        <v>Verpackungskosten | Versandkarton aus recyceltem Papier | ohne Kunststoff</v>
      </c>
      <c r="C55" s="342"/>
      <c r="D55" s="342"/>
      <c r="E55" s="342"/>
      <c r="F55" s="342"/>
      <c r="G55" s="183">
        <f>Angebot!G55</f>
        <v>0</v>
      </c>
      <c r="H55" s="184">
        <f>Angebot!H55</f>
        <v>3</v>
      </c>
      <c r="I55" s="181">
        <f>Angebot!I55</f>
        <v>0</v>
      </c>
    </row>
    <row r="56" spans="1:9" ht="16.2">
      <c r="A56" s="179">
        <v>4</v>
      </c>
      <c r="B56" s="342" t="str">
        <f>Angebot!B56</f>
        <v>Versandkosten | UPS Standard Deutschland | CO2-neutral</v>
      </c>
      <c r="C56" s="342"/>
      <c r="D56" s="342"/>
      <c r="E56" s="342"/>
      <c r="F56" s="342"/>
      <c r="G56" s="183">
        <f>Angebot!G56</f>
        <v>0</v>
      </c>
      <c r="H56" s="184">
        <f>Angebot!H56</f>
        <v>6.5</v>
      </c>
      <c r="I56" s="181">
        <f>Angebot!I56</f>
        <v>0</v>
      </c>
    </row>
    <row r="57" spans="1:9" ht="16.2">
      <c r="A57" s="179" t="s">
        <v>114</v>
      </c>
      <c r="B57" s="342" t="str">
        <f>Angebot!B57</f>
        <v>Versandbeileger | inkl. Druck | 160g Papier weiss</v>
      </c>
      <c r="C57" s="342"/>
      <c r="D57" s="342"/>
      <c r="E57" s="342"/>
      <c r="F57" s="342"/>
      <c r="G57" s="183">
        <f>Angebot!G57</f>
        <v>0</v>
      </c>
      <c r="H57" s="184">
        <f>Angebot!H57</f>
        <v>0.75</v>
      </c>
      <c r="I57" s="181"/>
    </row>
    <row r="58" spans="1:9" ht="16.2">
      <c r="A58" s="185"/>
      <c r="B58" s="186"/>
      <c r="C58" s="186"/>
      <c r="D58" s="186"/>
      <c r="E58" s="186"/>
      <c r="F58" s="186"/>
      <c r="G58" s="186"/>
      <c r="H58" s="186"/>
      <c r="I58" s="187"/>
    </row>
    <row r="59" spans="1:9" ht="16.2">
      <c r="A59" s="185"/>
      <c r="B59" s="186"/>
      <c r="C59" s="186"/>
      <c r="D59" s="186"/>
      <c r="E59" s="186"/>
      <c r="F59" s="186"/>
      <c r="G59" s="186"/>
      <c r="H59" s="186"/>
      <c r="I59" s="187"/>
    </row>
    <row r="60" spans="1:9" ht="16.2">
      <c r="A60" s="351" t="s">
        <v>115</v>
      </c>
      <c r="B60" s="351"/>
      <c r="C60" s="351"/>
      <c r="D60" s="351"/>
      <c r="E60" s="351"/>
      <c r="F60" s="351"/>
      <c r="G60" s="352">
        <f>Angebot!G60</f>
        <v>0</v>
      </c>
      <c r="H60" s="352"/>
      <c r="I60" s="352"/>
    </row>
    <row r="61" spans="1:9" ht="16.2">
      <c r="A61" s="185"/>
      <c r="B61" s="186"/>
      <c r="C61" s="186"/>
      <c r="D61" s="186"/>
      <c r="E61" s="186"/>
      <c r="F61" s="186"/>
      <c r="G61" s="186"/>
      <c r="H61" s="186"/>
      <c r="I61" s="187"/>
    </row>
    <row r="62" spans="1:9" ht="16.2">
      <c r="A62" s="353" t="s">
        <v>116</v>
      </c>
      <c r="B62" s="353"/>
      <c r="C62" s="353"/>
      <c r="D62" s="353"/>
      <c r="E62" s="353"/>
      <c r="F62" s="353"/>
      <c r="G62" s="354">
        <f>Angebot!G62</f>
        <v>0</v>
      </c>
      <c r="H62" s="354"/>
      <c r="I62" s="354"/>
    </row>
    <row r="63" spans="1:9" ht="16.2">
      <c r="A63" s="353" t="s">
        <v>117</v>
      </c>
      <c r="B63" s="353"/>
      <c r="C63" s="353"/>
      <c r="D63" s="353"/>
      <c r="E63" s="353"/>
      <c r="F63" s="353"/>
      <c r="G63" s="355">
        <f>Angebot!G63</f>
        <v>0</v>
      </c>
      <c r="H63" s="355"/>
      <c r="I63" s="355"/>
    </row>
    <row r="64" spans="1:9" ht="16.2">
      <c r="A64" s="159"/>
      <c r="B64" s="186"/>
      <c r="C64" s="159"/>
      <c r="D64" s="159"/>
      <c r="E64" s="159"/>
      <c r="F64" s="159"/>
      <c r="G64" s="159"/>
      <c r="H64" s="186"/>
      <c r="I64" s="159"/>
    </row>
    <row r="65" spans="1:9" ht="16.2">
      <c r="A65" s="110"/>
      <c r="B65" s="110" t="s">
        <v>118</v>
      </c>
      <c r="C65" s="110"/>
      <c r="D65" s="110"/>
      <c r="E65" s="110"/>
      <c r="F65" s="110"/>
      <c r="G65" s="110"/>
      <c r="H65" s="110"/>
      <c r="I65" s="121">
        <f>G60+G62+G63</f>
        <v>0</v>
      </c>
    </row>
    <row r="66" spans="1:9" ht="16.2">
      <c r="A66" s="104"/>
      <c r="B66" s="186"/>
      <c r="C66" s="186"/>
      <c r="D66" s="186"/>
      <c r="E66" s="186"/>
      <c r="F66" s="186"/>
      <c r="G66" s="186"/>
      <c r="H66" s="186"/>
      <c r="I66" s="186"/>
    </row>
    <row r="67" spans="1:9" ht="16.2">
      <c r="A67" s="197" t="s">
        <v>135</v>
      </c>
      <c r="B67" s="188"/>
      <c r="C67" s="186"/>
      <c r="D67" s="186"/>
      <c r="E67" s="186"/>
      <c r="F67" s="186"/>
      <c r="G67" s="186"/>
      <c r="H67" s="186"/>
      <c r="I67" s="186"/>
    </row>
    <row r="68" spans="1:9" ht="16.2">
      <c r="A68" s="104"/>
      <c r="B68" s="186"/>
      <c r="C68" s="186"/>
      <c r="D68" s="186"/>
      <c r="E68" s="186"/>
      <c r="F68" s="186"/>
      <c r="G68" s="186"/>
      <c r="H68" s="186"/>
      <c r="I68" s="186"/>
    </row>
    <row r="69" spans="1:9" ht="16.2">
      <c r="A69" s="159" t="s">
        <v>119</v>
      </c>
      <c r="B69" s="186"/>
      <c r="C69" s="186"/>
      <c r="D69" s="186"/>
      <c r="E69" s="186"/>
      <c r="F69" s="186"/>
      <c r="G69" s="186"/>
      <c r="H69" s="186"/>
      <c r="I69" s="186"/>
    </row>
    <row r="70" spans="1:9" ht="15.6">
      <c r="A70" s="156"/>
      <c r="B70" s="186"/>
      <c r="C70" s="186"/>
      <c r="D70" s="186"/>
      <c r="E70" s="186"/>
      <c r="F70" s="186"/>
      <c r="G70" s="186"/>
      <c r="H70" s="186"/>
      <c r="I70" s="186"/>
    </row>
    <row r="71" spans="1:9" ht="16.2">
      <c r="A71" s="189" t="s">
        <v>120</v>
      </c>
      <c r="B71" s="186"/>
      <c r="C71" s="186"/>
      <c r="D71" s="186"/>
      <c r="E71" s="186"/>
      <c r="F71" s="186"/>
      <c r="G71" s="186"/>
      <c r="H71" s="186"/>
      <c r="I71" s="186"/>
    </row>
    <row r="72" spans="1:9" ht="16.2">
      <c r="A72" s="185" t="s">
        <v>121</v>
      </c>
      <c r="B72" s="186"/>
      <c r="C72" s="186"/>
      <c r="D72" s="186"/>
      <c r="E72" s="186"/>
      <c r="F72" s="186"/>
      <c r="G72" s="186"/>
      <c r="H72" s="186"/>
      <c r="I72" s="186"/>
    </row>
    <row r="73" spans="1:9" ht="15.6">
      <c r="A73" s="156"/>
      <c r="B73" s="186"/>
      <c r="C73" s="186"/>
      <c r="D73" s="186"/>
      <c r="E73" s="186"/>
      <c r="F73" s="186"/>
      <c r="G73" s="186"/>
      <c r="H73" s="186"/>
      <c r="I73" s="186"/>
    </row>
    <row r="74" spans="1:9" ht="15.6">
      <c r="A74" s="156"/>
      <c r="B74" s="186"/>
      <c r="C74" s="186"/>
      <c r="D74" s="186"/>
      <c r="E74" s="186"/>
      <c r="F74" s="186"/>
      <c r="G74" s="186"/>
      <c r="H74" s="186"/>
      <c r="I74" s="186"/>
    </row>
    <row r="75" spans="1:9" ht="16.2">
      <c r="A75" s="156"/>
      <c r="B75" s="190"/>
      <c r="C75" s="191"/>
      <c r="D75" s="349"/>
      <c r="E75" s="349"/>
      <c r="F75" s="192"/>
      <c r="G75" s="193"/>
      <c r="H75" s="193"/>
      <c r="I75" s="186"/>
    </row>
    <row r="76" spans="1:9">
      <c r="A76" s="194" t="s">
        <v>136</v>
      </c>
      <c r="B76" s="194"/>
      <c r="C76" s="195"/>
      <c r="D76" s="350" t="s">
        <v>141</v>
      </c>
      <c r="E76" s="350"/>
      <c r="F76" s="350"/>
      <c r="G76" s="350"/>
      <c r="H76" s="357" t="s">
        <v>145</v>
      </c>
      <c r="I76" s="357"/>
    </row>
    <row r="77" spans="1:9">
      <c r="A77" s="194" t="s">
        <v>137</v>
      </c>
      <c r="B77" s="194"/>
      <c r="C77" s="194"/>
      <c r="D77" s="350" t="s">
        <v>142</v>
      </c>
      <c r="E77" s="350"/>
      <c r="F77" s="350"/>
      <c r="G77" s="350"/>
      <c r="H77" s="357" t="s">
        <v>146</v>
      </c>
      <c r="I77" s="357"/>
    </row>
    <row r="78" spans="1:9">
      <c r="A78" s="194" t="s">
        <v>138</v>
      </c>
      <c r="B78" s="196"/>
      <c r="C78" s="196"/>
      <c r="D78" s="356" t="s">
        <v>143</v>
      </c>
      <c r="E78" s="356"/>
      <c r="F78" s="356"/>
      <c r="G78" s="356"/>
      <c r="H78" s="194"/>
      <c r="I78" s="156"/>
    </row>
    <row r="79" spans="1:9">
      <c r="A79" s="194" t="s">
        <v>139</v>
      </c>
      <c r="B79" s="156"/>
      <c r="C79" s="156"/>
      <c r="D79" s="356" t="s">
        <v>144</v>
      </c>
      <c r="E79" s="356"/>
      <c r="F79" s="356"/>
      <c r="G79" s="356"/>
      <c r="H79" s="156"/>
      <c r="I79" s="156"/>
    </row>
    <row r="80" spans="1:9">
      <c r="A80" s="194" t="s">
        <v>140</v>
      </c>
      <c r="B80" s="156"/>
      <c r="C80" s="156"/>
      <c r="D80" s="156"/>
      <c r="E80" s="156"/>
      <c r="F80" s="156"/>
      <c r="G80" s="156"/>
      <c r="H80" s="156"/>
      <c r="I80" s="156"/>
    </row>
  </sheetData>
  <sheetProtection selectLockedCells="1" selectUnlockedCells="1"/>
  <mergeCells count="25">
    <mergeCell ref="H76:I76"/>
    <mergeCell ref="H77:I77"/>
    <mergeCell ref="B52:F52"/>
    <mergeCell ref="D76:G76"/>
    <mergeCell ref="D79:G79"/>
    <mergeCell ref="D77:G77"/>
    <mergeCell ref="D78:G78"/>
    <mergeCell ref="G60:I60"/>
    <mergeCell ref="A62:F62"/>
    <mergeCell ref="G62:I62"/>
    <mergeCell ref="A63:F63"/>
    <mergeCell ref="G63:I63"/>
    <mergeCell ref="D75:E75"/>
    <mergeCell ref="B53:F53"/>
    <mergeCell ref="B54:F54"/>
    <mergeCell ref="B55:F55"/>
    <mergeCell ref="B56:F56"/>
    <mergeCell ref="B57:F57"/>
    <mergeCell ref="A60:F60"/>
    <mergeCell ref="G6:H6"/>
    <mergeCell ref="G7:H7"/>
    <mergeCell ref="G8:H8"/>
    <mergeCell ref="A25:F25"/>
    <mergeCell ref="A44:F44"/>
    <mergeCell ref="G9:H9"/>
  </mergeCells>
  <pageMargins left="0.7" right="0.7" top="0.78740157499999996" bottom="0.78740157499999996" header="0.3" footer="0.3"/>
  <pageSetup paperSize="9" scale="26" orientation="portrait" r:id="rId1"/>
  <drawing r:id="rId2"/>
  <legacyDrawing r:id="rId3"/>
  <controls>
    <mc:AlternateContent xmlns:mc="http://schemas.openxmlformats.org/markup-compatibility/2006">
      <mc:Choice Requires="x14">
        <control shapeId="30722" r:id="rId4" name="CommandButton1">
          <controlPr defaultSize="0" autoLine="0" r:id="rId5">
            <anchor moveWithCells="1">
              <from>
                <xdr:col>9</xdr:col>
                <xdr:colOff>541020</xdr:colOff>
                <xdr:row>45</xdr:row>
                <xdr:rowOff>0</xdr:rowOff>
              </from>
              <to>
                <xdr:col>9</xdr:col>
                <xdr:colOff>2225040</xdr:colOff>
                <xdr:row>47</xdr:row>
                <xdr:rowOff>76200</xdr:rowOff>
              </to>
            </anchor>
          </controlPr>
        </control>
      </mc:Choice>
      <mc:Fallback>
        <control shapeId="30722" r:id="rId4" name="CommandButton1"/>
      </mc:Fallback>
    </mc:AlternateContent>
    <mc:AlternateContent xmlns:mc="http://schemas.openxmlformats.org/markup-compatibility/2006">
      <mc:Choice Requires="x14">
        <control shapeId="30721" r:id="rId6" name="Button 1">
          <controlPr defaultSize="0" print="0" autoFill="0" autoPict="0" macro="[1]!PDF">
            <anchor moveWithCells="1" sizeWithCells="1">
              <from>
                <xdr:col>9</xdr:col>
                <xdr:colOff>441960</xdr:colOff>
                <xdr:row>43</xdr:row>
                <xdr:rowOff>0</xdr:rowOff>
              </from>
              <to>
                <xdr:col>9</xdr:col>
                <xdr:colOff>2308860</xdr:colOff>
                <xdr:row>44</xdr:row>
                <xdr:rowOff>106680</xdr:rowOff>
              </to>
            </anchor>
          </controlPr>
        </control>
      </mc:Choice>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57A9-7597-4814-86CA-F4A9C7B12BC5}">
  <sheetPr codeName="Tabelle13">
    <pageSetUpPr fitToPage="1"/>
  </sheetPr>
  <dimension ref="A1:B95"/>
  <sheetViews>
    <sheetView workbookViewId="0">
      <selection activeCell="C11" sqref="C11"/>
    </sheetView>
  </sheetViews>
  <sheetFormatPr baseColWidth="10" defaultRowHeight="14.4"/>
  <cols>
    <col min="1" max="1" width="29.33203125" bestFit="1" customWidth="1"/>
    <col min="2" max="2" width="43" bestFit="1" customWidth="1"/>
  </cols>
  <sheetData>
    <row r="1" spans="1:2" ht="18.600000000000001">
      <c r="A1" s="137" t="str">
        <f>'Packliste Box 1'!A1</f>
        <v>Kunde</v>
      </c>
      <c r="B1" s="138">
        <f>'Packliste Box 1'!B1</f>
        <v>0</v>
      </c>
    </row>
    <row r="2" spans="1:2" ht="18.600000000000001">
      <c r="A2" s="137" t="str">
        <f>'Packliste Box 1'!A2</f>
        <v>Versanddatum</v>
      </c>
      <c r="B2" s="199">
        <f>'Packliste Box 1'!B2</f>
        <v>0</v>
      </c>
    </row>
    <row r="3" spans="1:2" ht="18.600000000000001">
      <c r="A3" s="137" t="str">
        <f>'Packliste Box 1'!A3</f>
        <v>Eventdatum</v>
      </c>
      <c r="B3" s="198">
        <f>'Packliste Box 1'!B3</f>
        <v>45627</v>
      </c>
    </row>
    <row r="4" spans="1:2" ht="18.600000000000001">
      <c r="A4" s="137" t="s">
        <v>160</v>
      </c>
      <c r="B4" s="138">
        <f>Angebot!I8</f>
        <v>0</v>
      </c>
    </row>
    <row r="6" spans="1:2" ht="18.600000000000001">
      <c r="A6" s="211" t="s">
        <v>92</v>
      </c>
      <c r="B6" s="212" t="s">
        <v>80</v>
      </c>
    </row>
    <row r="7" spans="1:2" ht="18.600000000000001">
      <c r="A7" s="209" t="str">
        <f>Kostenübersicht!A13</f>
        <v>Box 1</v>
      </c>
      <c r="B7" s="210">
        <f>Kostenübersicht!B13</f>
        <v>0</v>
      </c>
    </row>
    <row r="8" spans="1:2" ht="18.600000000000001">
      <c r="A8" s="209" t="str">
        <f>Kostenübersicht!A14</f>
        <v>Box 2</v>
      </c>
      <c r="B8" s="210">
        <f>Kostenübersicht!B14</f>
        <v>0</v>
      </c>
    </row>
    <row r="9" spans="1:2" ht="18.600000000000001">
      <c r="A9" s="209" t="str">
        <f>Kostenübersicht!A15</f>
        <v>Box 3</v>
      </c>
      <c r="B9" s="210">
        <f>Kostenübersicht!B15</f>
        <v>0</v>
      </c>
    </row>
    <row r="10" spans="1:2" ht="18.600000000000001">
      <c r="A10" s="209" t="str">
        <f>Kostenübersicht!A16</f>
        <v>Box 4</v>
      </c>
      <c r="B10" s="210">
        <f>Kostenübersicht!B16</f>
        <v>0</v>
      </c>
    </row>
    <row r="11" spans="1:2" ht="18.600000000000001">
      <c r="A11" s="209" t="str">
        <f>Kostenübersicht!A17</f>
        <v>Box 5</v>
      </c>
      <c r="B11" s="210">
        <f>Kostenübersicht!B17</f>
        <v>0</v>
      </c>
    </row>
    <row r="12" spans="1:2" ht="18.600000000000001">
      <c r="A12" s="213" t="str">
        <f>Kostenübersicht!A18</f>
        <v>Box 6</v>
      </c>
      <c r="B12" s="214">
        <f>Kostenübersicht!B18</f>
        <v>0</v>
      </c>
    </row>
    <row r="15" spans="1:2" ht="18">
      <c r="A15" s="139" t="s">
        <v>1</v>
      </c>
      <c r="B15" s="139" t="s">
        <v>86</v>
      </c>
    </row>
    <row r="16" spans="1:2" ht="18">
      <c r="A16" s="139" t="str">
        <f>Zusammenfassung!A2</f>
        <v>Suppe | 350 ml Glas</v>
      </c>
      <c r="B16" s="139">
        <f>Zusammenfassung!B2</f>
        <v>0</v>
      </c>
    </row>
    <row r="17" spans="1:2" ht="54">
      <c r="A17" s="139" t="str">
        <f>Zusammenfassung!A3</f>
        <v>Cremige Pastinakensuppe mit gerösteten Nüssen | 350 ml | vegetarisch</v>
      </c>
      <c r="B17" s="139">
        <f>Zusammenfassung!B3</f>
        <v>0</v>
      </c>
    </row>
    <row r="18" spans="1:2" ht="54">
      <c r="A18" s="139" t="str">
        <f>Zusammenfassung!A4</f>
        <v>Pikante Rote-Linsen-Suppe mit Zitronen-Amaranth-Granola | 350 ml | vegan</v>
      </c>
      <c r="B18" s="139">
        <f>Zusammenfassung!B4</f>
        <v>0</v>
      </c>
    </row>
    <row r="19" spans="1:2" ht="54">
      <c r="A19" s="139" t="str">
        <f>Zusammenfassung!A5</f>
        <v>Mains | Hauptkomponente | 230 ml Glas</v>
      </c>
      <c r="B19" s="139">
        <f>Zusammenfassung!B5</f>
        <v>0</v>
      </c>
    </row>
    <row r="20" spans="1:2" ht="54">
      <c r="A20" s="139" t="str">
        <f>Zusammenfassung!A6</f>
        <v>Winterliches Gulasch vom Taunus-Hirsch | 200 g | Einlage 100 g</v>
      </c>
      <c r="B20" s="139">
        <f>Zusammenfassung!B6</f>
        <v>0</v>
      </c>
    </row>
    <row r="21" spans="1:2" ht="72">
      <c r="A21" s="139" t="str">
        <f>Zusammenfassung!A7</f>
        <v>Frikassee vom Freilandhuhn mit Portweinpflaumen | 200 g | Einlage 110 g</v>
      </c>
      <c r="B21" s="139">
        <f>Zusammenfassung!B7</f>
        <v>0</v>
      </c>
    </row>
    <row r="22" spans="1:2" ht="36">
      <c r="A22" s="139" t="str">
        <f>Zusammenfassung!A8</f>
        <v>Winterliches Pilzragout | 230 ml | vegetarisch</v>
      </c>
      <c r="B22" s="139">
        <f>Zusammenfassung!B8</f>
        <v>0</v>
      </c>
    </row>
    <row r="23" spans="1:2" ht="54">
      <c r="A23" s="139" t="str">
        <f>Zusammenfassung!A9</f>
        <v>Feines Süßkartoffel-Curry mit Backpflaume | 230 ml | vegan</v>
      </c>
      <c r="B23" s="139">
        <f>Zusammenfassung!B9</f>
        <v>0</v>
      </c>
    </row>
    <row r="24" spans="1:2" ht="36">
      <c r="A24" s="139" t="str">
        <f>Zusammenfassung!A10</f>
        <v>Side 1 | Hauptbeilage | 230 ml Glas</v>
      </c>
      <c r="B24" s="139">
        <f>Zusammenfassung!B10</f>
        <v>0</v>
      </c>
    </row>
    <row r="25" spans="1:2" ht="72">
      <c r="A25" s="139" t="str">
        <f>Zusammenfassung!A11</f>
        <v>Kartoffel-Ragout mit Bockshornklee &amp; Berberitzen | 230 ml | vegan</v>
      </c>
      <c r="B25" s="139">
        <f>Zusammenfassung!B11</f>
        <v>0</v>
      </c>
    </row>
    <row r="26" spans="1:2" ht="54">
      <c r="A26" s="139" t="str">
        <f>Zusammenfassung!A12</f>
        <v>Weiße Spanische Butter-Bohnen in Sugo | 230 ml | vegan</v>
      </c>
      <c r="B26" s="139">
        <f>Zusammenfassung!B12</f>
        <v>0</v>
      </c>
    </row>
    <row r="27" spans="1:2" ht="36">
      <c r="A27" s="139" t="str">
        <f>Zusammenfassung!A13</f>
        <v>Hokaido-Kürbis-Püree | 230 ml | vegan</v>
      </c>
      <c r="B27" s="139">
        <f>Zusammenfassung!B13</f>
        <v>0</v>
      </c>
    </row>
    <row r="28" spans="1:2" ht="36">
      <c r="A28" s="139" t="str">
        <f>Zusammenfassung!A14</f>
        <v>Oma's Kartoffel-Püree | 230 ml | vegetarisch</v>
      </c>
      <c r="B28" s="139">
        <f>Zusammenfassung!B14</f>
        <v>0</v>
      </c>
    </row>
    <row r="29" spans="1:2" ht="36">
      <c r="A29" s="139" t="str">
        <f>Zusammenfassung!A15</f>
        <v>Side 2 | Nebenbeilage | 230 ml Glas</v>
      </c>
      <c r="B29" s="139">
        <f>Zusammenfassung!B15</f>
        <v>0</v>
      </c>
    </row>
    <row r="30" spans="1:2" ht="54">
      <c r="A30" s="139" t="str">
        <f>Zusammenfassung!A16</f>
        <v>Hausgemachter Zwetschgenrotkohl | 230 ml | vegan</v>
      </c>
      <c r="B30" s="139">
        <f>Zusammenfassung!B16</f>
        <v>0</v>
      </c>
    </row>
    <row r="31" spans="1:2" ht="54">
      <c r="A31" s="139" t="str">
        <f>Zusammenfassung!A17</f>
        <v>Winterliches Wurzelgemüse | 230 ml | vegan</v>
      </c>
      <c r="B31" s="139">
        <f>Zusammenfassung!B17</f>
        <v>0</v>
      </c>
    </row>
    <row r="32" spans="1:2" ht="90">
      <c r="A32" s="139" t="str">
        <f>Zusammenfassung!A18</f>
        <v>Saisonales eingelegtes Gemüse | Rettich &amp; gelbe Beete | | 200 g | Abtropfgewicht 100 g | vegan</v>
      </c>
      <c r="B32" s="139">
        <f>Zusammenfassung!B18</f>
        <v>0</v>
      </c>
    </row>
    <row r="33" spans="1:2" ht="72">
      <c r="A33" s="139" t="str">
        <f>Zusammenfassung!A19</f>
        <v>Rote &amp; gelbe Möhren in feinem Gemüse-Fond | 200 g | Abtropfgewicht 100 g | vegan</v>
      </c>
      <c r="B33" s="139">
        <f>Zusammenfassung!B19</f>
        <v>0</v>
      </c>
    </row>
    <row r="34" spans="1:2" ht="18">
      <c r="A34" s="139" t="str">
        <f>Zusammenfassung!A20</f>
        <v>Desserts &amp; Süßes</v>
      </c>
      <c r="B34" s="139">
        <f>Zusammenfassung!B20</f>
        <v>0</v>
      </c>
    </row>
    <row r="35" spans="1:2" ht="36">
      <c r="A35" s="139" t="str">
        <f>Zusammenfassung!A21</f>
        <v xml:space="preserve">Oma's Marillen-Knödel in Vanille-Sauce | 230 ml </v>
      </c>
      <c r="B35" s="139">
        <f>Zusammenfassung!B21</f>
        <v>0</v>
      </c>
    </row>
    <row r="36" spans="1:2" ht="36">
      <c r="A36" s="139" t="str">
        <f>Zusammenfassung!A22</f>
        <v>Helle Nougat-Creme mit Mango | 160 ml | vegan</v>
      </c>
      <c r="B36" s="139">
        <f>Zusammenfassung!B22</f>
        <v>0</v>
      </c>
    </row>
    <row r="37" spans="1:2" ht="72">
      <c r="A37" s="139" t="str">
        <f>Zusammenfassung!A23</f>
        <v>Porridge mit Kokosmilch und Mandel-Cranberry-Topping | 160 ml | Bio &amp; vegan</v>
      </c>
      <c r="B37" s="139">
        <f>Zusammenfassung!B23</f>
        <v>0</v>
      </c>
    </row>
    <row r="38" spans="1:2" ht="54">
      <c r="A38" s="139" t="str">
        <f>Zusammenfassung!A24</f>
        <v>Zimt-Dinkel-Muffin mit karamellisierten Äpfeln | 160 g | vegetarisch | Bio</v>
      </c>
      <c r="B38" s="139">
        <f>Zusammenfassung!B24</f>
        <v>0</v>
      </c>
    </row>
    <row r="39" spans="1:2" ht="72">
      <c r="A39" s="139" t="str">
        <f>Zusammenfassung!A25</f>
        <v>Saftiges Brownie-Küchlein mit dunkler Bio-Schokolade | 130 g | vegan</v>
      </c>
      <c r="B39" s="139">
        <f>Zusammenfassung!B25</f>
        <v>0</v>
      </c>
    </row>
    <row r="40" spans="1:2" ht="144">
      <c r="A40" s="139" t="str">
        <f>Zusammenfassung!A26</f>
        <v>Feine Pralinen | 4er Geschenkschachtel | Supporting the Cocoa Horizons nature Program | Himbeer Trüffel, Kaffir-Limette, Pinienkernnougat mit Maldonsalz, Maracuja-Mango Trüffel</v>
      </c>
      <c r="B40" s="139">
        <f>Zusammenfassung!B26</f>
        <v>0</v>
      </c>
    </row>
    <row r="41" spans="1:2" ht="216">
      <c r="A41" s="139" t="str">
        <f>Zusammenfassung!A27</f>
        <v>Feine Pralinen | 9er Geschenkschachtel | Supporting the Cocoa Horizons nature Program | Himbeer Trüffel, Kaffir-Limette, Pinienkernnougat mit Maldonsalz, Maracuja-Mango Trüffel, Orangen Trüffel, Nougat-Crisp, Safran, Himbeer-Feige Zimt, Maracuja-Mango Trüffel</v>
      </c>
      <c r="B41" s="139">
        <f>Zusammenfassung!B27</f>
        <v>0</v>
      </c>
    </row>
    <row r="42" spans="1:2" ht="18">
      <c r="A42" s="139" t="e">
        <f>Zusammenfassung!A28</f>
        <v>#REF!</v>
      </c>
      <c r="B42" s="139" t="e">
        <f>Zusammenfassung!B28</f>
        <v>#REF!</v>
      </c>
    </row>
    <row r="43" spans="1:2" ht="18">
      <c r="A43" s="139" t="str">
        <f>Zusammenfassung!A29</f>
        <v>Snacks</v>
      </c>
      <c r="B43" s="139">
        <f>Zusammenfassung!B29</f>
        <v>0</v>
      </c>
    </row>
    <row r="44" spans="1:2" ht="72">
      <c r="A44" s="139" t="str">
        <f>Zusammenfassung!A30</f>
        <v>Nussmix gesalzen | 80 g | vegan
&gt; Mandel, Macadamia, Cashew, Haselnuss</v>
      </c>
      <c r="B44" s="139">
        <f>Zusammenfassung!B30</f>
        <v>0</v>
      </c>
    </row>
    <row r="45" spans="1:2" ht="90">
      <c r="A45" s="139" t="str">
        <f>Zusammenfassung!A31</f>
        <v>Getrocknete Bio-Fruchtmischung | 100 g | Bio &amp; vegan
&gt; Papaya, Ananas, Banane, Maulbeere, Cranberry</v>
      </c>
      <c r="B45" s="139">
        <f>Zusammenfassung!B31</f>
        <v>0</v>
      </c>
    </row>
    <row r="46" spans="1:2" ht="72">
      <c r="A46" s="139" t="str">
        <f>Zusammenfassung!A32</f>
        <v>Bio Gemüse-Frucht-Riegel mit Roter Bete und Pflaume | Rote Bete Fete | 45 g | Bio &amp; vegan</v>
      </c>
      <c r="B46" s="139">
        <f>Zusammenfassung!B32</f>
        <v>0</v>
      </c>
    </row>
    <row r="47" spans="1:2" ht="36">
      <c r="A47" s="139" t="str">
        <f>Zusammenfassung!A33</f>
        <v>Hausgemachte Feinkost &amp; Snacks</v>
      </c>
      <c r="B47" s="139">
        <f>Zusammenfassung!B33</f>
        <v>0</v>
      </c>
    </row>
    <row r="48" spans="1:2" ht="36">
      <c r="A48" s="139" t="str">
        <f>Zusammenfassung!A34</f>
        <v>Tortilla de Patatas mit Bio-Ei | 230 ml | vegetarisch</v>
      </c>
      <c r="B48" s="139">
        <f>Zusammenfassung!B34</f>
        <v>0</v>
      </c>
    </row>
    <row r="49" spans="1:2" ht="72">
      <c r="A49" s="139" t="str">
        <f>Zusammenfassung!A35</f>
        <v>Orientalischer Kichererbsen-Frühstückssalat mit Zitrone | 230 ml | vegan</v>
      </c>
      <c r="B49" s="139">
        <f>Zusammenfassung!B35</f>
        <v>0</v>
      </c>
    </row>
    <row r="50" spans="1:2" ht="54">
      <c r="A50" s="139" t="str">
        <f>Zusammenfassung!A36</f>
        <v>Paté vom Freiland-Truthahn - hausgemachter Aufstrich | 160 ml</v>
      </c>
      <c r="B50" s="139">
        <f>Zusammenfassung!B36</f>
        <v>0</v>
      </c>
    </row>
    <row r="51" spans="1:2" ht="54">
      <c r="A51" s="139" t="str">
        <f>Zusammenfassung!A37</f>
        <v>Mandel-Quark-Brot mit Walnuss | 130 g | vegetarisch</v>
      </c>
      <c r="B51" s="139">
        <f>Zusammenfassung!B37</f>
        <v>0</v>
      </c>
    </row>
    <row r="52" spans="1:2" ht="36">
      <c r="A52" s="139" t="str">
        <f>Zusammenfassung!A38</f>
        <v>Süßes Hefebrötchen | 100 g | vegetarisch</v>
      </c>
      <c r="B52" s="139">
        <f>Zusammenfassung!B38</f>
        <v>0</v>
      </c>
    </row>
    <row r="53" spans="1:2" ht="54">
      <c r="A53" s="139" t="str">
        <f>Zusammenfassung!A39</f>
        <v>Holunderbeeren-Apfel-Gelee aus Bio-Früchten | 50 ml | vegan</v>
      </c>
      <c r="B53" s="139">
        <f>Zusammenfassung!B39</f>
        <v>0</v>
      </c>
    </row>
    <row r="54" spans="1:2" ht="18">
      <c r="A54" s="139" t="str">
        <f>Zusammenfassung!A40</f>
        <v>Landbrot | 120 g | vegan</v>
      </c>
      <c r="B54" s="139">
        <f>Zusammenfassung!B40</f>
        <v>0</v>
      </c>
    </row>
    <row r="55" spans="1:2" ht="36">
      <c r="A55" s="139" t="str">
        <f>Zusammenfassung!A41</f>
        <v>Hausgemachte Crostini-Chips | 60 g | vegan</v>
      </c>
      <c r="B55" s="139">
        <f>Zusammenfassung!B41</f>
        <v>0</v>
      </c>
    </row>
    <row r="56" spans="1:2" ht="90">
      <c r="A56" s="139" t="str">
        <f>Zusammenfassung!A42</f>
        <v>Bio-Käse | ca. 100g | Bio &amp; vegetarisch
&gt; Hooidammer Ziege extra-alt | Niederlande | aus Ziegenkäse</v>
      </c>
      <c r="B56" s="139">
        <f>Zusammenfassung!B42</f>
        <v>0</v>
      </c>
    </row>
    <row r="57" spans="1:2" ht="72">
      <c r="A57" s="139" t="str">
        <f>Zusammenfassung!A43</f>
        <v>Bio-Käse | ca. 100g | Bio &amp; vegetarisch
&gt; Leuchtturmkäse | Dänemark | aus Kuhmilch</v>
      </c>
      <c r="B57" s="139">
        <f>Zusammenfassung!B43</f>
        <v>0</v>
      </c>
    </row>
    <row r="58" spans="1:2" ht="54">
      <c r="A58" s="139" t="str">
        <f>Zusammenfassung!A44</f>
        <v>Pfefferbeisser vom hessischen Bio-Rind | Bio | ca. 100 g</v>
      </c>
      <c r="B58" s="139">
        <f>Zusammenfassung!B44</f>
        <v>0</v>
      </c>
    </row>
    <row r="59" spans="1:2" ht="54">
      <c r="A59" s="139" t="str">
        <f>Zusammenfassung!A45</f>
        <v>Oliven-Tapenade mit Basilikum &amp; getrockneten Tomaten | 160 ml | vegan</v>
      </c>
      <c r="B59" s="139">
        <f>Zusammenfassung!B45</f>
        <v>0</v>
      </c>
    </row>
    <row r="60" spans="1:2" ht="36">
      <c r="A60" s="139" t="str">
        <f>Zusammenfassung!A46</f>
        <v>Kräuter-Pesto Classico | 160 ml | vegetarisch</v>
      </c>
      <c r="B60" s="139">
        <f>Zusammenfassung!B46</f>
        <v>0</v>
      </c>
    </row>
    <row r="61" spans="1:2" ht="36">
      <c r="A61" s="139" t="str">
        <f>Zusammenfassung!A47</f>
        <v>Pikantes Zwiebel-Chutney | 160 ml | vegan</v>
      </c>
      <c r="B61" s="139">
        <f>Zusammenfassung!B47</f>
        <v>0</v>
      </c>
    </row>
    <row r="62" spans="1:2" ht="108">
      <c r="A62" s="139" t="str">
        <f>Zusammenfassung!A48</f>
        <v>Saisonales Antipasti-Gemüse | 290 g | Abtropfgewicht 130 g | vegan
&gt; Kürbis, Gelbe Beete, Sellerie, Oliven, Zwiebel</v>
      </c>
      <c r="B62" s="139">
        <f>Zusammenfassung!B48</f>
        <v>0</v>
      </c>
    </row>
    <row r="63" spans="1:2" ht="18">
      <c r="A63" s="139" t="str">
        <f>Zusammenfassung!A49</f>
        <v>Alkoholfreie Getränke</v>
      </c>
      <c r="B63" s="139">
        <f>Zusammenfassung!B49</f>
        <v>0</v>
      </c>
    </row>
    <row r="64" spans="1:2" ht="144">
      <c r="A64" s="139" t="str">
        <f>Zusammenfassung!A50</f>
        <v>Hausgemachter Hibiskus-Eistee | aus Bio-Blüten &amp; regionalen Säften | 350 ml | vegan
&gt; 1 x Eistee
&gt; 1 x Topping-Tütchen Eistee | Hibiskusblüte
&gt; 1 x Strohhalm</v>
      </c>
      <c r="B64" s="139">
        <f>Zusammenfassung!B50</f>
        <v>0</v>
      </c>
    </row>
    <row r="65" spans="1:2" ht="162">
      <c r="A65" s="139" t="str">
        <f>Zusammenfassung!A51</f>
        <v>Hausgemachter Bratapfel-Eistee | aus Bio-Gewürzen &amp; regionalen Säften | 350 ml | Bio &amp; vegan
&gt; 1 x Eistee
&gt; 1 x Topping-Tütchen Eistee | getrocknete Orangenscheibe
&gt; 1 x Strohhalm</v>
      </c>
      <c r="B65" s="139">
        <f>Zusammenfassung!B51</f>
        <v>0</v>
      </c>
    </row>
    <row r="66" spans="1:2" ht="90">
      <c r="A66" s="139" t="str">
        <f>Zusammenfassung!A52</f>
        <v>Smoothie | Maronen-Waldbeeren | 160 ml | vegan
&gt; 1 x Smoothie
&gt; 1 x Strohhalm</v>
      </c>
      <c r="B66" s="139">
        <f>Zusammenfassung!B52</f>
        <v>0</v>
      </c>
    </row>
    <row r="67" spans="1:2" ht="18">
      <c r="A67" s="139" t="str">
        <f>Zusammenfassung!A53</f>
        <v>Kaffee &amp; Tee</v>
      </c>
      <c r="B67" s="139">
        <f>Zusammenfassung!B53</f>
        <v>0</v>
      </c>
    </row>
    <row r="68" spans="1:2" ht="162">
      <c r="A68" s="139" t="str">
        <f>Zusammenfassung!A54</f>
        <v>Zweierlei Bio-Tee &amp; brauner Rohrzucker | im Seidenbeutel | Bio
&gt; 1 x Weißer Tee - Pai Mu Tan | 1st Flush
&gt; 1 x Rooibos Cacao Chai
&gt; 2 x Brauner Mascobado Rohrzucker  | Bio &amp; fairtrade</v>
      </c>
      <c r="B68" s="139">
        <f>Zusammenfassung!B54</f>
        <v>0</v>
      </c>
    </row>
    <row r="69" spans="1:2" ht="144">
      <c r="A69" s="139" t="str">
        <f>Zusammenfassung!A55</f>
        <v>Zwei Kaffee &amp; brauner Rohrzucker | Bio
&gt; 2 x Drip Coffee Bag - Nicaragua | Bio | 100% Arabica
&gt; 2 x Brauner Bio Mascobado Rohrzucker | Bio &amp; fairtrade</v>
      </c>
      <c r="B69" s="139">
        <f>Zusammenfassung!B55</f>
        <v>0</v>
      </c>
    </row>
    <row r="70" spans="1:2" ht="36">
      <c r="A70" s="139" t="str">
        <f>Zusammenfassung!A56</f>
        <v>Cocktails &amp; Londrinks &amp; Glühwein &amp; Wein &amp; Sekt</v>
      </c>
      <c r="B70" s="139">
        <f>Zusammenfassung!B56</f>
        <v>0</v>
      </c>
    </row>
    <row r="71" spans="1:2" ht="180">
      <c r="A71" s="139" t="str">
        <f>Zusammenfassung!A57</f>
        <v>Gin Tonic | 2 Drinks
&gt; 1 x Bobbys Gin | 42% Vol | 10 cl
&gt; 1 x Tonic | Aqua Monaco - vegan &amp; CO2 neutral
&gt; 1 x Dr. Polidori
&gt; 1 x Topping-Tütchen Drink | Hibiskusblüte &amp; kandierte Limettenscheibe
&gt; 2 x Strohhalm</v>
      </c>
      <c r="B71" s="139">
        <f>Zusammenfassung!B57</f>
        <v>0</v>
      </c>
    </row>
    <row r="72" spans="1:2" ht="234">
      <c r="A72" s="139" t="str">
        <f>Zusammenfassung!A58</f>
        <v>Cocktail | Williams Winter - Birne &amp; feiner Ceylon Zimt | 350 ml
Topping | Zimtstange &amp; kandierte Limetten-Scheibe
&gt; 1 x Cocktail-Premix
&gt; 1 x Tonic | Dr. Polidori | Cucumber Tonic
&gt; 1 x Topping-Tütchen Drink | getrocknete Orangenscheiben
&gt; 1 x Strohhalm</v>
      </c>
      <c r="B72" s="139">
        <f>Zusammenfassung!B58</f>
        <v>0</v>
      </c>
    </row>
    <row r="73" spans="1:2" ht="198">
      <c r="A73" s="139" t="str">
        <f>Zusammenfassung!A59</f>
        <v>Alkoholfreier Cocktail | Williams Winter - Birne &amp; feiner Ceylon Zimt | 350 ml
&gt; 1 x Cocktail-Premix
&gt; 1 x Tonic | Dr. Polidori | Cucumber Tonic
&gt; 1 x Topping-Tütchen Drink | getrocknete Orangenscheiben
&gt; 1 x Strohhalm</v>
      </c>
      <c r="B73" s="139">
        <f>Zusammenfassung!B59</f>
        <v>0</v>
      </c>
    </row>
    <row r="74" spans="1:2" ht="36">
      <c r="A74" s="139" t="str">
        <f>Zusammenfassung!A60</f>
        <v>Hausgemachter Glühwein | 350 ml</v>
      </c>
      <c r="B74" s="139">
        <f>Zusammenfassung!B60</f>
        <v>0</v>
      </c>
    </row>
    <row r="75" spans="1:2" ht="54">
      <c r="A75" s="139" t="str">
        <f>Zusammenfassung!A61</f>
        <v>Hausgemachter Winterpuntsch Orange-Zimt | 350 ml | alkoholfrei</v>
      </c>
      <c r="B75" s="139">
        <f>Zusammenfassung!B61</f>
        <v>0</v>
      </c>
    </row>
    <row r="76" spans="1:2" ht="54">
      <c r="A76" s="139" t="str">
        <f>Zusammenfassung!A62</f>
        <v>Bio-Piccolo | Rosato Prosecco frizzante | Rosé  | 0,2 l</v>
      </c>
      <c r="B76" s="139">
        <f>Zusammenfassung!B62</f>
        <v>0</v>
      </c>
    </row>
    <row r="77" spans="1:2" ht="36">
      <c r="A77" s="139" t="str">
        <f>Zusammenfassung!A63</f>
        <v>Secco | Sekthaus Krack | Deidesheim | Pfalz | 0,75 l</v>
      </c>
      <c r="B77" s="139">
        <f>Zusammenfassung!B63</f>
        <v>0</v>
      </c>
    </row>
    <row r="78" spans="1:2" ht="72">
      <c r="A78" s="139" t="str">
        <f>Zusammenfassung!A64</f>
        <v>Rotwein | Weingut Philipp Kuhn | Incognito | Bio - Fair'n Green | Pfalz | 0,75 l | Bio &amp; vegan</v>
      </c>
      <c r="B78" s="139">
        <f>Zusammenfassung!B64</f>
        <v>0</v>
      </c>
    </row>
    <row r="79" spans="1:2" ht="90">
      <c r="A79" s="139" t="str">
        <f>Zusammenfassung!A65</f>
        <v>Weißwein | Weingut Bischel - VDP | Grauburgunder | Rheinhessen | 0,375 l | vegan</v>
      </c>
      <c r="B79" s="139">
        <f>Zusammenfassung!B65</f>
        <v>0</v>
      </c>
    </row>
    <row r="80" spans="1:2" ht="72">
      <c r="A80" s="139" t="str">
        <f>Zusammenfassung!A66</f>
        <v>Weißwein | Aura by Henrici | Weißer Burgunder | Rheinhessen | 0,75 l | vegan</v>
      </c>
      <c r="B80" s="139">
        <f>Zusammenfassung!B66</f>
        <v>0</v>
      </c>
    </row>
    <row r="81" spans="1:2" ht="54">
      <c r="A81" s="139" t="str">
        <f>Zusammenfassung!A67</f>
        <v>Weißwein | Weingut Philipp Kuhn - VDP | Blanc de Noir | Pfalz | 0,75 l</v>
      </c>
      <c r="B81" s="139">
        <f>Zusammenfassung!B67</f>
        <v>0</v>
      </c>
    </row>
    <row r="82" spans="1:2" ht="18">
      <c r="A82" s="139" t="e">
        <f>Zusammenfassung!A68</f>
        <v>#REF!</v>
      </c>
      <c r="B82" s="139" t="e">
        <f>Zusammenfassung!B68</f>
        <v>#REF!</v>
      </c>
    </row>
    <row r="83" spans="1:2" ht="18">
      <c r="A83" s="139" t="e">
        <f>Zusammenfassung!A69</f>
        <v>#REF!</v>
      </c>
      <c r="B83" s="139" t="e">
        <f>Zusammenfassung!B69</f>
        <v>#REF!</v>
      </c>
    </row>
    <row r="84" spans="1:2" ht="18">
      <c r="A84" s="139" t="str">
        <f>Zusammenfassung!A70</f>
        <v>Bier</v>
      </c>
      <c r="B84" s="139">
        <f>Zusammenfassung!B70</f>
        <v>0</v>
      </c>
    </row>
    <row r="85" spans="1:2" ht="54">
      <c r="A85" s="139" t="str">
        <f>Zusammenfassung!A71</f>
        <v>Bosch Lager Hell | 2 x 0,33 l
&gt; 2 Flaschen</v>
      </c>
      <c r="B85" s="139">
        <f>Zusammenfassung!B71</f>
        <v>0</v>
      </c>
    </row>
    <row r="86" spans="1:2" ht="36">
      <c r="A86" s="139" t="str">
        <f>Zusammenfassung!A72</f>
        <v>Bosch Pils | 2 x 0,33 l
&gt; 2 Flaschen</v>
      </c>
      <c r="B86" s="139">
        <f>Zusammenfassung!B72</f>
        <v>0</v>
      </c>
    </row>
    <row r="87" spans="1:2" ht="54">
      <c r="A87" s="139" t="str">
        <f>Zusammenfassung!A73</f>
        <v>Bosch Radler dunkel | 2 x 0,33 l
&gt; 2 Flaschen</v>
      </c>
      <c r="B87" s="139">
        <f>Zusammenfassung!B73</f>
        <v>0</v>
      </c>
    </row>
    <row r="88" spans="1:2" ht="36">
      <c r="A88" s="139" t="str">
        <f>Zusammenfassung!A74</f>
        <v>Digestif &amp; sonstige Getränke</v>
      </c>
      <c r="B88" s="139">
        <f>Zusammenfassung!B74</f>
        <v>0</v>
      </c>
    </row>
    <row r="89" spans="1:2" ht="72">
      <c r="A89" s="139" t="str">
        <f>Zusammenfassung!A75</f>
        <v>Digestif | Grippeimpfung by DREIGANG | 4 cl | Bio
&gt; Orange-Ingwer | alkoholfrei</v>
      </c>
      <c r="B89" s="139">
        <f>Zusammenfassung!B75</f>
        <v>0</v>
      </c>
    </row>
    <row r="90" spans="1:2" ht="54">
      <c r="A90" s="139" t="str">
        <f>Zusammenfassung!A76</f>
        <v>Digestif | Grippeimpfung by DREIGANG | 4 cl | Bio
&gt; Rum-Ingwer-Limette</v>
      </c>
      <c r="B90" s="139">
        <f>Zusammenfassung!B76</f>
        <v>0</v>
      </c>
    </row>
    <row r="91" spans="1:2" ht="54">
      <c r="A91" s="139" t="str">
        <f>Zusammenfassung!A77</f>
        <v>Digestif | Grippeimpfung by DREIGANG | 4 cl | Bio
&gt; Tequila-Orange-Zimt</v>
      </c>
      <c r="B91" s="139">
        <f>Zusammenfassung!B77</f>
        <v>0</v>
      </c>
    </row>
    <row r="92" spans="1:2" ht="54">
      <c r="A92" s="139" t="str">
        <f>Zusammenfassung!A78</f>
        <v>Digestif | Grippeimpfung by DREIGANG | 4 cl | Bio
&gt; Gin-Ingwer-Limette</v>
      </c>
      <c r="B92" s="139">
        <f>Zusammenfassung!B78</f>
        <v>0</v>
      </c>
    </row>
    <row r="93" spans="1:2" ht="36">
      <c r="A93" s="139" t="str">
        <f>Zusammenfassung!A79</f>
        <v>Le Tribute Olive Lemonade | 0,2 L</v>
      </c>
      <c r="B93" s="139">
        <f>Zusammenfassung!B79</f>
        <v>0</v>
      </c>
    </row>
    <row r="94" spans="1:2" ht="36">
      <c r="A94" s="139" t="str">
        <f>Zusammenfassung!A80</f>
        <v>Tonic | Dr. Polidori | Cucumber Tonic | 0,2 l</v>
      </c>
      <c r="B94" s="139">
        <f>Zusammenfassung!B80</f>
        <v>0</v>
      </c>
    </row>
    <row r="95" spans="1:2" ht="54">
      <c r="A95" s="139" t="str">
        <f>Zusammenfassung!A81</f>
        <v>Tonic | Aqua Monaco | vegan &amp; klimaneutral | 0,23 l</v>
      </c>
      <c r="B95" s="139">
        <f>Zusammenfassung!B81</f>
        <v>0</v>
      </c>
    </row>
  </sheetData>
  <printOptions horizontalCentered="1" verticalCentered="1"/>
  <pageMargins left="0.70866141732283472" right="0.70866141732283472" top="0.78740157480314965" bottom="0.78740157480314965" header="0.31496062992125984" footer="0.31496062992125984"/>
  <pageSetup scale="1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macro="[0]!filter_Übersicht_Packliste">
                <anchor moveWithCells="1" sizeWithCells="1">
                  <from>
                    <xdr:col>3</xdr:col>
                    <xdr:colOff>678180</xdr:colOff>
                    <xdr:row>16</xdr:row>
                    <xdr:rowOff>68580</xdr:rowOff>
                  </from>
                  <to>
                    <xdr:col>6</xdr:col>
                    <xdr:colOff>220980</xdr:colOff>
                    <xdr:row>16</xdr:row>
                    <xdr:rowOff>419100</xdr:rowOff>
                  </to>
                </anchor>
              </controlPr>
            </control>
          </mc:Choice>
        </mc:AlternateContent>
        <mc:AlternateContent xmlns:mc="http://schemas.openxmlformats.org/markup-compatibility/2006">
          <mc:Choice Requires="x14">
            <control shapeId="36866" r:id="rId5" name="Button 2">
              <controlPr defaultSize="0" print="0" autoFill="0" autoPict="0" macro="[0]!filter_Übersicht_Packliste_Boxen">
                <anchor moveWithCells="1" sizeWithCells="1">
                  <from>
                    <xdr:col>3</xdr:col>
                    <xdr:colOff>754380</xdr:colOff>
                    <xdr:row>5</xdr:row>
                    <xdr:rowOff>22860</xdr:rowOff>
                  </from>
                  <to>
                    <xdr:col>6</xdr:col>
                    <xdr:colOff>297180</xdr:colOff>
                    <xdr:row>6</xdr:row>
                    <xdr:rowOff>137160</xdr:rowOff>
                  </to>
                </anchor>
              </controlPr>
            </control>
          </mc:Choice>
        </mc:AlternateContent>
      </controls>
    </mc:Choice>
  </mc:AlternateContent>
  <tableParts count="2">
    <tablePart r:id="rId6"/>
    <tablePart r:id="rId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5</vt:i4>
      </vt:variant>
    </vt:vector>
  </HeadingPairs>
  <TitlesOfParts>
    <vt:vector size="21" baseType="lpstr">
      <vt:lpstr>How to...</vt:lpstr>
      <vt:lpstr>Eure Boxen</vt:lpstr>
      <vt:lpstr>Adressdaten der TeilnehmerInnen</vt:lpstr>
      <vt:lpstr>Kostenübersicht</vt:lpstr>
      <vt:lpstr>Versandhinweise</vt:lpstr>
      <vt:lpstr>Zusammenfassung</vt:lpstr>
      <vt:lpstr>Angebot</vt:lpstr>
      <vt:lpstr>Rechnung</vt:lpstr>
      <vt:lpstr>Übersicht Packliste</vt:lpstr>
      <vt:lpstr>Packliste Box 1</vt:lpstr>
      <vt:lpstr>Packliste Box 2</vt:lpstr>
      <vt:lpstr>Packliste Box 3</vt:lpstr>
      <vt:lpstr>Packliste Box 4</vt:lpstr>
      <vt:lpstr>Packliste Box 5</vt:lpstr>
      <vt:lpstr>Packliste Box 6</vt:lpstr>
      <vt:lpstr>.</vt:lpstr>
      <vt:lpstr>'Adressdaten der TeilnehmerInnen'!Druckbereich</vt:lpstr>
      <vt:lpstr>'Eure Boxen'!Drucktitel</vt:lpstr>
      <vt:lpstr>'Eure Boxen'!TitelBereich1..F7.1</vt:lpstr>
      <vt:lpstr>'How to...'!TitelBereich2..F13.1</vt:lpstr>
      <vt:lpstr>'How to...'!TitelBereich4..F26.1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Virtuelles Event</dc:title>
  <dc:creator>Gourmet Delivery</dc:creator>
  <cp:lastModifiedBy>DEKHALU | Lucius Kleene</cp:lastModifiedBy>
  <cp:lastPrinted>2021-11-27T23:29:24Z</cp:lastPrinted>
  <dcterms:created xsi:type="dcterms:W3CDTF">2018-02-27T05:16:34Z</dcterms:created>
  <dcterms:modified xsi:type="dcterms:W3CDTF">2024-10-29T15:54:02Z</dcterms:modified>
</cp:coreProperties>
</file>